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 activeTab="1"/>
  </bookViews>
  <sheets>
    <sheet name="封面" sheetId="12" r:id="rId1"/>
    <sheet name="目录" sheetId="13" r:id="rId2"/>
    <sheet name="收入表" sheetId="5" r:id="rId3"/>
    <sheet name="支出总表" sheetId="3" r:id="rId4"/>
    <sheet name="市级支出" sheetId="10" r:id="rId5"/>
    <sheet name="市级对下补助" sheetId="8" r:id="rId6"/>
    <sheet name="国有资本经营预算调整" sheetId="11" r:id="rId7"/>
  </sheets>
  <externalReferences>
    <externalReference r:id="rId8"/>
    <externalReference r:id="rId9"/>
  </externalReferences>
  <definedNames>
    <definedName name="_xlnm._FilterDatabase" localSheetId="4" hidden="1">市级支出!$A$5:$I$218</definedName>
    <definedName name="_xlnm._FilterDatabase" localSheetId="2" hidden="1">收入表!#REF!</definedName>
    <definedName name="_xlnm._FilterDatabase" localSheetId="3" hidden="1">支出总表!$A$5:$IU$32</definedName>
    <definedName name="_xlnm.Database" localSheetId="0" hidden="1">#REF!</definedName>
    <definedName name="_xlnm.Database" localSheetId="6" hidden="1">#REF!</definedName>
    <definedName name="_xlnm.Database" localSheetId="1" hidden="1">#REF!</definedName>
    <definedName name="_xlnm.Database" hidden="1">#REF!</definedName>
    <definedName name="_xlnm.Print_Area" localSheetId="5">市级对下补助!$B$1:$F$33</definedName>
    <definedName name="_xlnm.Print_Area" localSheetId="2">收入表!$A$1:$E$46</definedName>
    <definedName name="_xlnm.Print_Area" localSheetId="3">支出总表!$A$1:$H$47</definedName>
    <definedName name="_xlnm.Print_Area">#N/A</definedName>
    <definedName name="_xlnm.Print_Titles" localSheetId="5">市级对下补助!$2:$4</definedName>
    <definedName name="_xlnm.Print_Titles" localSheetId="4">市级支出!$2:$5</definedName>
    <definedName name="_xlnm.Print_Titles" localSheetId="2">收入表!$2:$4</definedName>
    <definedName name="_xlnm.Print_Titles" localSheetId="3">支出总表!$1:$5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E32" i="3"/>
  <c r="G32"/>
  <c r="F32"/>
  <c r="D32"/>
  <c r="C32"/>
  <c r="G39" l="1"/>
  <c r="G36" s="1"/>
  <c r="E45"/>
  <c r="E44"/>
  <c r="E43"/>
  <c r="E42"/>
  <c r="E41"/>
  <c r="E40"/>
  <c r="E38"/>
  <c r="E37"/>
  <c r="E35"/>
  <c r="E34"/>
  <c r="H34" s="1"/>
  <c r="E33"/>
  <c r="H45" l="1"/>
  <c r="H44"/>
  <c r="H43"/>
  <c r="H42"/>
  <c r="H38"/>
  <c r="H37"/>
  <c r="H41"/>
  <c r="H40"/>
  <c r="F39"/>
  <c r="F36" s="1"/>
  <c r="E36" s="1"/>
  <c r="C39"/>
  <c r="C36" s="1"/>
  <c r="D33"/>
  <c r="C33"/>
  <c r="E39" l="1"/>
  <c r="H39" s="1"/>
  <c r="H33"/>
  <c r="H36"/>
  <c r="H9" i="10" l="1"/>
  <c r="H10"/>
  <c r="H14"/>
  <c r="H25"/>
  <c r="H26"/>
  <c r="H30"/>
  <c r="H38"/>
  <c r="H42"/>
  <c r="H54"/>
  <c r="H56"/>
  <c r="H60"/>
  <c r="H65"/>
  <c r="H72"/>
  <c r="H77"/>
  <c r="H78"/>
  <c r="H89"/>
  <c r="H90"/>
  <c r="H94"/>
  <c r="H106"/>
  <c r="H108"/>
  <c r="H112"/>
  <c r="H120"/>
  <c r="H124"/>
  <c r="H125"/>
  <c r="H129"/>
  <c r="H136"/>
  <c r="H137"/>
  <c r="H141"/>
  <c r="H142"/>
  <c r="H146"/>
  <c r="H153"/>
  <c r="H154"/>
  <c r="H160"/>
  <c r="H168"/>
  <c r="H173"/>
  <c r="H174"/>
  <c r="H178"/>
  <c r="H185"/>
  <c r="H186"/>
  <c r="H192"/>
  <c r="H204"/>
  <c r="H205"/>
  <c r="H209"/>
  <c r="H217"/>
  <c r="E7"/>
  <c r="H7" s="1"/>
  <c r="E8"/>
  <c r="H8" s="1"/>
  <c r="E9"/>
  <c r="E10"/>
  <c r="E11"/>
  <c r="H11" s="1"/>
  <c r="E12"/>
  <c r="H12" s="1"/>
  <c r="E13"/>
  <c r="H13" s="1"/>
  <c r="E14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E26"/>
  <c r="E27"/>
  <c r="H27" s="1"/>
  <c r="E28"/>
  <c r="H28" s="1"/>
  <c r="E29"/>
  <c r="H29" s="1"/>
  <c r="E30"/>
  <c r="E31"/>
  <c r="H31" s="1"/>
  <c r="E32"/>
  <c r="H32" s="1"/>
  <c r="E33"/>
  <c r="H33" s="1"/>
  <c r="E34"/>
  <c r="H34" s="1"/>
  <c r="E35"/>
  <c r="H35" s="1"/>
  <c r="E36"/>
  <c r="H36" s="1"/>
  <c r="E37"/>
  <c r="E38"/>
  <c r="E39"/>
  <c r="H39" s="1"/>
  <c r="E40"/>
  <c r="E41"/>
  <c r="H41" s="1"/>
  <c r="E42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53"/>
  <c r="H53" s="1"/>
  <c r="E54"/>
  <c r="E55"/>
  <c r="H55" s="1"/>
  <c r="E56"/>
  <c r="E57"/>
  <c r="H57" s="1"/>
  <c r="E58"/>
  <c r="H58" s="1"/>
  <c r="E59"/>
  <c r="H59" s="1"/>
  <c r="E60"/>
  <c r="E61"/>
  <c r="H61" s="1"/>
  <c r="E62"/>
  <c r="H62" s="1"/>
  <c r="E64"/>
  <c r="H64" s="1"/>
  <c r="E65"/>
  <c r="E66"/>
  <c r="H66" s="1"/>
  <c r="E67"/>
  <c r="H67" s="1"/>
  <c r="E68"/>
  <c r="H68" s="1"/>
  <c r="E69"/>
  <c r="H69" s="1"/>
  <c r="E70"/>
  <c r="H70" s="1"/>
  <c r="E71"/>
  <c r="H71" s="1"/>
  <c r="E72"/>
  <c r="E73"/>
  <c r="H73" s="1"/>
  <c r="E75"/>
  <c r="H75" s="1"/>
  <c r="E76"/>
  <c r="H76" s="1"/>
  <c r="E77"/>
  <c r="E78"/>
  <c r="E79"/>
  <c r="H79" s="1"/>
  <c r="E80"/>
  <c r="H80" s="1"/>
  <c r="E82"/>
  <c r="H82" s="1"/>
  <c r="E83"/>
  <c r="H83" s="1"/>
  <c r="E84"/>
  <c r="H84" s="1"/>
  <c r="E85"/>
  <c r="H85" s="1"/>
  <c r="E86"/>
  <c r="H86" s="1"/>
  <c r="E87"/>
  <c r="H87" s="1"/>
  <c r="E88"/>
  <c r="H88" s="1"/>
  <c r="E89"/>
  <c r="E90"/>
  <c r="E91"/>
  <c r="H91" s="1"/>
  <c r="E92"/>
  <c r="H92" s="1"/>
  <c r="E93"/>
  <c r="H93" s="1"/>
  <c r="E94"/>
  <c r="E95"/>
  <c r="H95" s="1"/>
  <c r="E96"/>
  <c r="H96" s="1"/>
  <c r="E97"/>
  <c r="H97" s="1"/>
  <c r="E98"/>
  <c r="H98" s="1"/>
  <c r="E99"/>
  <c r="H99" s="1"/>
  <c r="E100"/>
  <c r="H100" s="1"/>
  <c r="E101"/>
  <c r="H101" s="1"/>
  <c r="E103"/>
  <c r="H103" s="1"/>
  <c r="E104"/>
  <c r="H104" s="1"/>
  <c r="E105"/>
  <c r="H105" s="1"/>
  <c r="E106"/>
  <c r="E107"/>
  <c r="H107" s="1"/>
  <c r="E108"/>
  <c r="E109"/>
  <c r="H109" s="1"/>
  <c r="E110"/>
  <c r="H110" s="1"/>
  <c r="E111"/>
  <c r="H111" s="1"/>
  <c r="E112"/>
  <c r="E113"/>
  <c r="H113" s="1"/>
  <c r="E114"/>
  <c r="H114" s="1"/>
  <c r="E115"/>
  <c r="H115" s="1"/>
  <c r="E117"/>
  <c r="H117" s="1"/>
  <c r="E118"/>
  <c r="H118" s="1"/>
  <c r="E119"/>
  <c r="H119" s="1"/>
  <c r="E120"/>
  <c r="E121"/>
  <c r="H121" s="1"/>
  <c r="E122"/>
  <c r="H122" s="1"/>
  <c r="E123"/>
  <c r="H123" s="1"/>
  <c r="E124"/>
  <c r="E125"/>
  <c r="E126"/>
  <c r="H126" s="1"/>
  <c r="E127"/>
  <c r="H127" s="1"/>
  <c r="E128"/>
  <c r="H128" s="1"/>
  <c r="E129"/>
  <c r="E130"/>
  <c r="H130" s="1"/>
  <c r="E131"/>
  <c r="H131" s="1"/>
  <c r="E133"/>
  <c r="H133" s="1"/>
  <c r="E134"/>
  <c r="H134" s="1"/>
  <c r="E135"/>
  <c r="H135" s="1"/>
  <c r="E136"/>
  <c r="E137"/>
  <c r="E138"/>
  <c r="H138" s="1"/>
  <c r="E139"/>
  <c r="E140"/>
  <c r="H140" s="1"/>
  <c r="E141"/>
  <c r="E142"/>
  <c r="E143"/>
  <c r="H143" s="1"/>
  <c r="E144"/>
  <c r="H144" s="1"/>
  <c r="E145"/>
  <c r="H145" s="1"/>
  <c r="E146"/>
  <c r="E147"/>
  <c r="H147" s="1"/>
  <c r="E148"/>
  <c r="H148" s="1"/>
  <c r="E149"/>
  <c r="H149" s="1"/>
  <c r="E151"/>
  <c r="H151" s="1"/>
  <c r="E152"/>
  <c r="H152" s="1"/>
  <c r="E153"/>
  <c r="E154"/>
  <c r="E155"/>
  <c r="H155" s="1"/>
  <c r="E156"/>
  <c r="H156" s="1"/>
  <c r="E157"/>
  <c r="H157" s="1"/>
  <c r="E159"/>
  <c r="H159" s="1"/>
  <c r="E160"/>
  <c r="E161"/>
  <c r="H161" s="1"/>
  <c r="E162"/>
  <c r="H162" s="1"/>
  <c r="E163"/>
  <c r="H163" s="1"/>
  <c r="E164"/>
  <c r="H164" s="1"/>
  <c r="E165"/>
  <c r="H165" s="1"/>
  <c r="E167"/>
  <c r="H167" s="1"/>
  <c r="E168"/>
  <c r="E169"/>
  <c r="H169" s="1"/>
  <c r="E171"/>
  <c r="H171" s="1"/>
  <c r="E172"/>
  <c r="H172" s="1"/>
  <c r="E173"/>
  <c r="E174"/>
  <c r="E175"/>
  <c r="H175" s="1"/>
  <c r="E176"/>
  <c r="H176" s="1"/>
  <c r="E177"/>
  <c r="H177" s="1"/>
  <c r="E178"/>
  <c r="E179"/>
  <c r="H179" s="1"/>
  <c r="E180"/>
  <c r="H180" s="1"/>
  <c r="E181"/>
  <c r="H181" s="1"/>
  <c r="E182"/>
  <c r="H182" s="1"/>
  <c r="E183"/>
  <c r="H183" s="1"/>
  <c r="E185"/>
  <c r="E186"/>
  <c r="E187"/>
  <c r="H187" s="1"/>
  <c r="E188"/>
  <c r="H188" s="1"/>
  <c r="E189"/>
  <c r="H189" s="1"/>
  <c r="E191"/>
  <c r="H191" s="1"/>
  <c r="E192"/>
  <c r="E193"/>
  <c r="H193" s="1"/>
  <c r="E195"/>
  <c r="H195" s="1"/>
  <c r="E196"/>
  <c r="H196" s="1"/>
  <c r="E197"/>
  <c r="H197" s="1"/>
  <c r="E198"/>
  <c r="H198" s="1"/>
  <c r="E199"/>
  <c r="H199" s="1"/>
  <c r="E201"/>
  <c r="H201" s="1"/>
  <c r="E202"/>
  <c r="H202" s="1"/>
  <c r="E203"/>
  <c r="H203" s="1"/>
  <c r="E204"/>
  <c r="E205"/>
  <c r="E206"/>
  <c r="H206" s="1"/>
  <c r="E207"/>
  <c r="H207" s="1"/>
  <c r="E208"/>
  <c r="H208" s="1"/>
  <c r="E209"/>
  <c r="E210"/>
  <c r="H210" s="1"/>
  <c r="E211"/>
  <c r="H211" s="1"/>
  <c r="E212"/>
  <c r="H212" s="1"/>
  <c r="E213"/>
  <c r="H213" s="1"/>
  <c r="E214"/>
  <c r="H214" s="1"/>
  <c r="E215"/>
  <c r="H215" s="1"/>
  <c r="E217"/>
  <c r="E218"/>
  <c r="H218" s="1"/>
  <c r="E7" i="3"/>
  <c r="H7" s="1"/>
  <c r="E8"/>
  <c r="H8" s="1"/>
  <c r="E9"/>
  <c r="H9" s="1"/>
  <c r="E10"/>
  <c r="H10" s="1"/>
  <c r="E11"/>
  <c r="H11" s="1"/>
  <c r="E12"/>
  <c r="H12" s="1"/>
  <c r="E13"/>
  <c r="H13" s="1"/>
  <c r="E14"/>
  <c r="H14" s="1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31"/>
  <c r="E6"/>
  <c r="H6" s="1"/>
  <c r="G135" i="10"/>
  <c r="F33" i="8"/>
  <c r="E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20" i="11"/>
  <c r="D19"/>
  <c r="D18"/>
  <c r="D17"/>
  <c r="D16"/>
  <c r="D15"/>
  <c r="E14"/>
  <c r="D14" s="1"/>
  <c r="E11"/>
  <c r="D11"/>
  <c r="C11"/>
  <c r="D8"/>
  <c r="D7"/>
  <c r="D6"/>
  <c r="D5"/>
  <c r="D220" i="10"/>
  <c r="C194"/>
  <c r="C190"/>
  <c r="C184"/>
  <c r="C170"/>
  <c r="C166"/>
  <c r="C158"/>
  <c r="C150"/>
  <c r="C139"/>
  <c r="C132"/>
  <c r="C116"/>
  <c r="C102"/>
  <c r="C81"/>
  <c r="C74"/>
  <c r="C63"/>
  <c r="C52"/>
  <c r="C40"/>
  <c r="H40" s="1"/>
  <c r="C37"/>
  <c r="C6"/>
  <c r="G184"/>
  <c r="G150"/>
  <c r="G102"/>
  <c r="F216"/>
  <c r="E216" s="1"/>
  <c r="H216" s="1"/>
  <c r="F200"/>
  <c r="E200" s="1"/>
  <c r="H200" s="1"/>
  <c r="F194"/>
  <c r="E194" s="1"/>
  <c r="F190"/>
  <c r="E190" s="1"/>
  <c r="F184"/>
  <c r="E184" s="1"/>
  <c r="H184" s="1"/>
  <c r="F170"/>
  <c r="E170" s="1"/>
  <c r="H170" s="1"/>
  <c r="F166"/>
  <c r="E166" s="1"/>
  <c r="F158"/>
  <c r="E158" s="1"/>
  <c r="F150"/>
  <c r="E150" s="1"/>
  <c r="F139"/>
  <c r="F132"/>
  <c r="F116"/>
  <c r="E116" s="1"/>
  <c r="F102"/>
  <c r="E102" s="1"/>
  <c r="F81"/>
  <c r="E81" s="1"/>
  <c r="H81" s="1"/>
  <c r="F74"/>
  <c r="E74" s="1"/>
  <c r="F63"/>
  <c r="E63" s="1"/>
  <c r="F52"/>
  <c r="E52" s="1"/>
  <c r="H52" s="1"/>
  <c r="F40"/>
  <c r="F37"/>
  <c r="F6"/>
  <c r="E6" s="1"/>
  <c r="H102" l="1"/>
  <c r="H139"/>
  <c r="H150"/>
  <c r="H116"/>
  <c r="H37"/>
  <c r="H74"/>
  <c r="H166"/>
  <c r="H194"/>
  <c r="H6"/>
  <c r="H63"/>
  <c r="H158"/>
  <c r="H190"/>
  <c r="C220"/>
  <c r="G132"/>
  <c r="E132" s="1"/>
  <c r="E220" s="1"/>
  <c r="E20" i="11"/>
  <c r="D20" s="1"/>
  <c r="F220" i="10"/>
  <c r="G46" i="3"/>
  <c r="F46"/>
  <c r="B34" i="5"/>
  <c r="E37"/>
  <c r="E38"/>
  <c r="E39"/>
  <c r="D36"/>
  <c r="D34" s="1"/>
  <c r="E45"/>
  <c r="F5" i="8"/>
  <c r="E12"/>
  <c r="E5"/>
  <c r="H132" i="10" l="1"/>
  <c r="H220" s="1"/>
  <c r="G220"/>
  <c r="E46" i="3"/>
  <c r="D33" i="8"/>
  <c r="C4" l="1"/>
  <c r="C33" l="1"/>
  <c r="D32" i="5"/>
  <c r="D46" s="1"/>
  <c r="C32"/>
  <c r="C34"/>
  <c r="E44"/>
  <c r="E43"/>
  <c r="E41"/>
  <c r="E42"/>
  <c r="E40"/>
  <c r="E36"/>
  <c r="E35"/>
  <c r="E33"/>
  <c r="E32" s="1"/>
  <c r="E30"/>
  <c r="E29"/>
  <c r="E28"/>
  <c r="E27"/>
  <c r="E26"/>
  <c r="E25"/>
  <c r="E24"/>
  <c r="E20"/>
  <c r="E19"/>
  <c r="E18"/>
  <c r="E17"/>
  <c r="E16"/>
  <c r="E15"/>
  <c r="E14"/>
  <c r="E13"/>
  <c r="E12"/>
  <c r="E11"/>
  <c r="E10"/>
  <c r="E9"/>
  <c r="E8"/>
  <c r="E7"/>
  <c r="B32"/>
  <c r="B23"/>
  <c r="E23" s="1"/>
  <c r="B22"/>
  <c r="E22" s="1"/>
  <c r="B6"/>
  <c r="E6" s="1"/>
  <c r="B4"/>
  <c r="C46" l="1"/>
  <c r="E34"/>
  <c r="E5"/>
  <c r="E31" s="1"/>
  <c r="B5"/>
  <c r="B31" s="1"/>
  <c r="B46" s="1"/>
  <c r="E46" l="1"/>
  <c r="D46" i="3"/>
  <c r="H31"/>
  <c r="C4"/>
  <c r="H32" l="1"/>
  <c r="C46"/>
  <c r="H46" s="1"/>
</calcChain>
</file>

<file path=xl/sharedStrings.xml><?xml version="1.0" encoding="utf-8"?>
<sst xmlns="http://schemas.openxmlformats.org/spreadsheetml/2006/main" count="425" uniqueCount="380">
  <si>
    <t>单位：万元</t>
  </si>
  <si>
    <t>科目编码</t>
  </si>
  <si>
    <t>项目</t>
  </si>
  <si>
    <t>调整后预算数</t>
  </si>
  <si>
    <t>201</t>
  </si>
  <si>
    <t>一、一般公共服务</t>
  </si>
  <si>
    <t>202</t>
  </si>
  <si>
    <t>二、外交支出</t>
  </si>
  <si>
    <t>203</t>
  </si>
  <si>
    <t>三、国防支出</t>
  </si>
  <si>
    <t>204</t>
  </si>
  <si>
    <t>四、公共安全支出</t>
  </si>
  <si>
    <t>205</t>
  </si>
  <si>
    <t>五、教育支出</t>
  </si>
  <si>
    <t>206</t>
  </si>
  <si>
    <t>六、科学技术支出</t>
  </si>
  <si>
    <t>207</t>
  </si>
  <si>
    <t>七、文化旅游体育与传媒支出</t>
  </si>
  <si>
    <t>208</t>
  </si>
  <si>
    <t>八、社会保障和就业支出</t>
  </si>
  <si>
    <t>210</t>
  </si>
  <si>
    <t>九、卫生健康支出</t>
  </si>
  <si>
    <t>211</t>
  </si>
  <si>
    <t>十、节能环保支出</t>
  </si>
  <si>
    <t>212</t>
  </si>
  <si>
    <t>十一、城乡社区支出</t>
  </si>
  <si>
    <t>213</t>
  </si>
  <si>
    <t>十二、农林水支出</t>
  </si>
  <si>
    <t>214</t>
  </si>
  <si>
    <t>十三、交通运输支出</t>
  </si>
  <si>
    <t>215</t>
  </si>
  <si>
    <t>十四、资源勘探信息等支出</t>
  </si>
  <si>
    <t>216</t>
  </si>
  <si>
    <t>十五、商业服务业等支出</t>
  </si>
  <si>
    <t>217</t>
  </si>
  <si>
    <t>十六、金融支出</t>
  </si>
  <si>
    <t>219</t>
  </si>
  <si>
    <t>十七、援助其他地区支出</t>
  </si>
  <si>
    <t>220</t>
  </si>
  <si>
    <t>十八、自然资源海洋气象等支出</t>
  </si>
  <si>
    <t>221</t>
  </si>
  <si>
    <t>十九、住房保障支出</t>
  </si>
  <si>
    <t>222</t>
  </si>
  <si>
    <t>二十、粮油物资储备支出</t>
  </si>
  <si>
    <t>224</t>
  </si>
  <si>
    <t>二十一、灾害防治及应急管理支出</t>
  </si>
  <si>
    <t>227</t>
  </si>
  <si>
    <t>二十二、预备费</t>
  </si>
  <si>
    <t>231</t>
  </si>
  <si>
    <t>二十三、债务还本支出</t>
  </si>
  <si>
    <t>232</t>
  </si>
  <si>
    <t>233</t>
  </si>
  <si>
    <t>229</t>
  </si>
  <si>
    <t>二十六、其他支出</t>
  </si>
  <si>
    <t>市级一般公共预算支出</t>
  </si>
  <si>
    <t>专项预算调整数</t>
    <phoneticPr fontId="3" type="noConversion"/>
  </si>
  <si>
    <t>本次预算调整数</t>
    <phoneticPr fontId="3" type="noConversion"/>
  </si>
  <si>
    <t>本级财力</t>
    <phoneticPr fontId="3" type="noConversion"/>
  </si>
  <si>
    <t>2019年临沧市市级一般公共预算支出变动表</t>
    <phoneticPr fontId="7" type="noConversion"/>
  </si>
  <si>
    <t>二十四、债务付息支出</t>
  </si>
  <si>
    <t>二十五、债务发行费用支出</t>
  </si>
  <si>
    <t>一、税收收入</t>
  </si>
  <si>
    <t xml:space="preserve">   增值税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</si>
  <si>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</si>
  <si>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</si>
  <si>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</si>
  <si>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</si>
  <si>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</si>
  <si>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</si>
  <si>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</si>
  <si>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</si>
  <si>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</si>
  <si>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</si>
  <si>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</si>
  <si>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烟叶税</t>
  </si>
  <si>
    <t xml:space="preserve">   环境保护税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</si>
  <si>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</si>
  <si>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</si>
  <si>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</si>
  <si>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</si>
  <si>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</si>
  <si>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</si>
  <si>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</si>
  <si>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</si>
  <si>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</si>
  <si>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市级一般公共预算收入</t>
  </si>
  <si>
    <t xml:space="preserve">  返还性收入</t>
  </si>
  <si>
    <t xml:space="preserve">  一般性转移支付收入</t>
  </si>
  <si>
    <t>下级上解收入</t>
  </si>
  <si>
    <t>上年结余收入</t>
  </si>
  <si>
    <t>调入资金</t>
  </si>
  <si>
    <t>动用预算稳定调节基金</t>
  </si>
  <si>
    <t>接受其他地区援助收入</t>
  </si>
  <si>
    <t>2019年临沧市市级一般公共预算收入变动表</t>
    <phoneticPr fontId="7" type="noConversion"/>
  </si>
  <si>
    <t>调整后的预算数</t>
  </si>
  <si>
    <t xml:space="preserve">   其他税收收入</t>
  </si>
  <si>
    <t>地方政府一般债务转贷收入</t>
  </si>
  <si>
    <t xml:space="preserve">   新增一般债务转贷收入</t>
  </si>
  <si>
    <t>上级补助收入</t>
  </si>
  <si>
    <t>各项收入合计</t>
    <phoneticPr fontId="3" type="noConversion"/>
  </si>
  <si>
    <t>项       目</t>
  </si>
  <si>
    <t xml:space="preserve">一般公共服务支出 </t>
  </si>
  <si>
    <t xml:space="preserve">公共安全支出 </t>
  </si>
  <si>
    <t xml:space="preserve">教育支出 </t>
  </si>
  <si>
    <t xml:space="preserve">社会保障和就业支出 </t>
  </si>
  <si>
    <t xml:space="preserve">医疗卫生与计划生育支出 </t>
  </si>
  <si>
    <t xml:space="preserve">农林水支出 </t>
  </si>
  <si>
    <t xml:space="preserve">交通运输支出 </t>
  </si>
  <si>
    <t>市对下专项转移支付合计</t>
    <phoneticPr fontId="4" type="noConversion"/>
  </si>
  <si>
    <t xml:space="preserve">   海关事务</t>
  </si>
  <si>
    <t xml:space="preserve">   人力资源事务</t>
  </si>
  <si>
    <t xml:space="preserve">   纪检监察事务</t>
  </si>
  <si>
    <t xml:space="preserve">   商贸事务</t>
  </si>
  <si>
    <t xml:space="preserve">   知识产权事务</t>
  </si>
  <si>
    <t xml:space="preserve">   民族事务</t>
  </si>
  <si>
    <t xml:space="preserve">   港澳台事务</t>
  </si>
  <si>
    <t xml:space="preserve">   档案事务</t>
  </si>
  <si>
    <t xml:space="preserve">   民主党派及工商联事务</t>
  </si>
  <si>
    <t xml:space="preserve">   群众团体事务</t>
  </si>
  <si>
    <t xml:space="preserve">   党委办公厅（室）及相关机构事务</t>
  </si>
  <si>
    <t xml:space="preserve">   组织事务</t>
  </si>
  <si>
    <t xml:space="preserve">   宣传事务</t>
  </si>
  <si>
    <t xml:space="preserve">   统战事务</t>
  </si>
  <si>
    <t xml:space="preserve">   对外联络事务</t>
  </si>
  <si>
    <t xml:space="preserve">   其他共产党事务支出</t>
  </si>
  <si>
    <t xml:space="preserve">   网信事务</t>
  </si>
  <si>
    <t xml:space="preserve">   市场监督管理事务</t>
  </si>
  <si>
    <t xml:space="preserve">   其他一般公共服务支出</t>
  </si>
  <si>
    <t xml:space="preserve">   其他外交支出</t>
  </si>
  <si>
    <t xml:space="preserve">   公安</t>
  </si>
  <si>
    <t xml:space="preserve">   国家安全</t>
  </si>
  <si>
    <t xml:space="preserve">   检察</t>
  </si>
  <si>
    <t xml:space="preserve">   法院</t>
  </si>
  <si>
    <t xml:space="preserve">   司法</t>
  </si>
  <si>
    <t xml:space="preserve">   监狱</t>
  </si>
  <si>
    <t xml:space="preserve">   强制隔离戒毒</t>
  </si>
  <si>
    <t xml:space="preserve">   国家保密</t>
  </si>
  <si>
    <t xml:space="preserve">   缉私警察</t>
  </si>
  <si>
    <t xml:space="preserve">   其他公共安全支出</t>
  </si>
  <si>
    <t xml:space="preserve">   普通教育</t>
  </si>
  <si>
    <t xml:space="preserve">   职业教育</t>
  </si>
  <si>
    <t xml:space="preserve">   成人教育</t>
  </si>
  <si>
    <t xml:space="preserve">   广播电视教育</t>
  </si>
  <si>
    <t xml:space="preserve">   留学教育</t>
  </si>
  <si>
    <t xml:space="preserve">   特殊教育</t>
  </si>
  <si>
    <t xml:space="preserve">   进修及培训</t>
  </si>
  <si>
    <t xml:space="preserve">   教育费附加安排的支出</t>
  </si>
  <si>
    <t xml:space="preserve">   其他教育支出</t>
  </si>
  <si>
    <t xml:space="preserve">   基础研究</t>
  </si>
  <si>
    <t xml:space="preserve">   应用研究</t>
  </si>
  <si>
    <t xml:space="preserve">   技术研究与开发</t>
  </si>
  <si>
    <t xml:space="preserve">   科技条件与服务</t>
  </si>
  <si>
    <t xml:space="preserve">   社会科学</t>
  </si>
  <si>
    <t xml:space="preserve">   科学技术普及</t>
  </si>
  <si>
    <t xml:space="preserve">   科技交流与合作</t>
  </si>
  <si>
    <t xml:space="preserve">   科技重大项目</t>
  </si>
  <si>
    <t xml:space="preserve">   其他科学技术支出</t>
  </si>
  <si>
    <t xml:space="preserve">   文物</t>
  </si>
  <si>
    <t xml:space="preserve">   体育</t>
  </si>
  <si>
    <t xml:space="preserve">   新闻出版电影</t>
  </si>
  <si>
    <t xml:space="preserve">   广播电视</t>
  </si>
  <si>
    <t xml:space="preserve">   其他文化体育与传媒支出</t>
  </si>
  <si>
    <t xml:space="preserve">   民政管理事务</t>
  </si>
  <si>
    <t xml:space="preserve">   补充全国社会保障基金</t>
  </si>
  <si>
    <t xml:space="preserve">   行政事业单位离退休</t>
  </si>
  <si>
    <t xml:space="preserve">   企业改革补助</t>
  </si>
  <si>
    <t xml:space="preserve">   就业补助</t>
  </si>
  <si>
    <t xml:space="preserve">   抚恤</t>
  </si>
  <si>
    <t xml:space="preserve">   退役安置</t>
  </si>
  <si>
    <t xml:space="preserve">   社会福利</t>
  </si>
  <si>
    <t xml:space="preserve">   残疾人事业</t>
  </si>
  <si>
    <t xml:space="preserve">   红十字事业</t>
  </si>
  <si>
    <t xml:space="preserve">   最低生活保障</t>
  </si>
  <si>
    <t xml:space="preserve">   临时救助</t>
  </si>
  <si>
    <t xml:space="preserve">   特困人员救助供养</t>
  </si>
  <si>
    <t xml:space="preserve">   补充道路交通事故社会救助基金</t>
  </si>
  <si>
    <t xml:space="preserve">   其他生活救助</t>
  </si>
  <si>
    <t xml:space="preserve">   财政对基本养老保险基金的补助</t>
  </si>
  <si>
    <t xml:space="preserve">   财政对其他社会保险基金的补助</t>
  </si>
  <si>
    <t xml:space="preserve">   退役军人管理事务</t>
  </si>
  <si>
    <t xml:space="preserve">   其他社会保障和就业支出</t>
  </si>
  <si>
    <t xml:space="preserve">   公立医院</t>
  </si>
  <si>
    <t xml:space="preserve">   基层医疗卫生机构</t>
  </si>
  <si>
    <t xml:space="preserve">   公共卫生</t>
  </si>
  <si>
    <t xml:space="preserve">   中医药</t>
  </si>
  <si>
    <t xml:space="preserve">   计划生育事务</t>
  </si>
  <si>
    <t xml:space="preserve">   行政事业单位医疗</t>
  </si>
  <si>
    <t xml:space="preserve">   财政对基本医疗保险基金的补助</t>
  </si>
  <si>
    <t xml:space="preserve">   医疗救助</t>
  </si>
  <si>
    <t xml:space="preserve">   优抚对象医疗</t>
  </si>
  <si>
    <t xml:space="preserve">   医疗保障管理事务</t>
  </si>
  <si>
    <t xml:space="preserve">   老龄卫生健康服务</t>
  </si>
  <si>
    <t xml:space="preserve">   其他卫生健康支出</t>
  </si>
  <si>
    <t xml:space="preserve">   环境监测与监察</t>
  </si>
  <si>
    <t xml:space="preserve">   污染防治</t>
  </si>
  <si>
    <t xml:space="preserve">   自然生态保护</t>
  </si>
  <si>
    <t xml:space="preserve">   天然林保护</t>
  </si>
  <si>
    <t xml:space="preserve">   退耕还林</t>
  </si>
  <si>
    <t xml:space="preserve">   风沙荒漠治理</t>
  </si>
  <si>
    <t xml:space="preserve">   退牧还草</t>
  </si>
  <si>
    <t xml:space="preserve">   已垦草原退耕还草</t>
  </si>
  <si>
    <t xml:space="preserve">   能源节约利用</t>
  </si>
  <si>
    <t xml:space="preserve">   污染减排</t>
  </si>
  <si>
    <t xml:space="preserve">   可再生能源</t>
  </si>
  <si>
    <t xml:space="preserve">   循环经济</t>
  </si>
  <si>
    <t xml:space="preserve">   能源管理事务</t>
  </si>
  <si>
    <t xml:space="preserve">   其他节能环保支出</t>
  </si>
  <si>
    <t xml:space="preserve">   城乡社区规划与管理</t>
  </si>
  <si>
    <t xml:space="preserve">   城乡社区公共设施</t>
  </si>
  <si>
    <t xml:space="preserve">   城乡社区环境卫生</t>
  </si>
  <si>
    <t xml:space="preserve">   建设市场管理与监督</t>
  </si>
  <si>
    <t xml:space="preserve">   其他城乡社区支出</t>
  </si>
  <si>
    <t xml:space="preserve">   农业</t>
  </si>
  <si>
    <t xml:space="preserve">   林业和草原</t>
  </si>
  <si>
    <t xml:space="preserve">   水利</t>
  </si>
  <si>
    <t xml:space="preserve">   南水北调</t>
  </si>
  <si>
    <t xml:space="preserve">   扶贫</t>
  </si>
  <si>
    <t xml:space="preserve">   农业综合开发</t>
  </si>
  <si>
    <t xml:space="preserve">   农村综合改革</t>
  </si>
  <si>
    <t xml:space="preserve">   普惠金融发展支出</t>
  </si>
  <si>
    <t xml:space="preserve">   目标价格补贴</t>
  </si>
  <si>
    <t xml:space="preserve">   其他农林水支出</t>
  </si>
  <si>
    <t xml:space="preserve">   铁路运输</t>
  </si>
  <si>
    <t xml:space="preserve">   民用航空运输</t>
  </si>
  <si>
    <t xml:space="preserve">   成品油价格改革对交通运输的补贴</t>
  </si>
  <si>
    <t xml:space="preserve">   邮政业支出</t>
  </si>
  <si>
    <t xml:space="preserve">   车辆购置税支出</t>
  </si>
  <si>
    <t xml:space="preserve">   其他交通运输支出</t>
  </si>
  <si>
    <t xml:space="preserve">   制造业</t>
  </si>
  <si>
    <t xml:space="preserve">   建筑业</t>
  </si>
  <si>
    <t xml:space="preserve">   工业和信息产业监管</t>
  </si>
  <si>
    <t xml:space="preserve">   国有资产监管</t>
  </si>
  <si>
    <t xml:space="preserve">   支持中小企业发展和管理支出</t>
  </si>
  <si>
    <t xml:space="preserve">   其他资源勘探信息等支出</t>
  </si>
  <si>
    <t xml:space="preserve">   涉外发展服务支出</t>
  </si>
  <si>
    <t xml:space="preserve">   其他商业服务业等支出</t>
  </si>
  <si>
    <t xml:space="preserve">   金融发展支出</t>
  </si>
  <si>
    <t xml:space="preserve">   其他金融支出</t>
  </si>
  <si>
    <t xml:space="preserve">   教育</t>
  </si>
  <si>
    <t xml:space="preserve">   文化体育与传媒</t>
  </si>
  <si>
    <t xml:space="preserve">   医疗卫生</t>
  </si>
  <si>
    <t xml:space="preserve">   节能环保</t>
  </si>
  <si>
    <t xml:space="preserve">   交通运输</t>
  </si>
  <si>
    <t xml:space="preserve">   住房保障</t>
  </si>
  <si>
    <t xml:space="preserve">   其他支出</t>
  </si>
  <si>
    <t xml:space="preserve">   海洋管理事务</t>
  </si>
  <si>
    <t xml:space="preserve">   测绘事务</t>
  </si>
  <si>
    <t xml:space="preserve">   气象事务</t>
  </si>
  <si>
    <t xml:space="preserve">   其他自然资源海洋气象等支出</t>
  </si>
  <si>
    <t xml:space="preserve">   住房改革支出</t>
  </si>
  <si>
    <t xml:space="preserve">   城乡社区住宅</t>
  </si>
  <si>
    <t xml:space="preserve">   物资事务</t>
  </si>
  <si>
    <t xml:space="preserve">   能源储备</t>
  </si>
  <si>
    <t xml:space="preserve">   粮油储备</t>
  </si>
  <si>
    <t xml:space="preserve">   重要商品储备</t>
  </si>
  <si>
    <t xml:space="preserve">   消防事务</t>
  </si>
  <si>
    <t xml:space="preserve">   森林消防事务</t>
  </si>
  <si>
    <t xml:space="preserve">   煤矿安全</t>
  </si>
  <si>
    <t xml:space="preserve">   地震事务</t>
  </si>
  <si>
    <t xml:space="preserve">   自然灾害防治</t>
  </si>
  <si>
    <t xml:space="preserve">   自然灾害救灾及恢复重建支出</t>
  </si>
  <si>
    <t xml:space="preserve">   其他灾害防治及应急管理支出</t>
  </si>
  <si>
    <t xml:space="preserve">   地方政府一般债务付息支出</t>
  </si>
  <si>
    <t xml:space="preserve">   地方政府一般债务发行费用支出</t>
  </si>
  <si>
    <t>2019年临沧市市级一般公共预算支出变动表（市级支出）</t>
    <phoneticPr fontId="3" type="noConversion"/>
  </si>
  <si>
    <t>调整后预算数</t>
    <phoneticPr fontId="3" type="noConversion"/>
  </si>
  <si>
    <t>国防支出</t>
    <phoneticPr fontId="3" type="noConversion"/>
  </si>
  <si>
    <t>临翔青年创业园企业发展扶持资金</t>
    <phoneticPr fontId="3" type="noConversion"/>
  </si>
  <si>
    <t>双江县沙河乡布京村新寨自然村佤族三弦文化保护与传承经费</t>
    <phoneticPr fontId="3" type="noConversion"/>
  </si>
  <si>
    <t>注：预算调整表中只对涉及调整部分的科目进行列示</t>
    <phoneticPr fontId="3" type="noConversion"/>
  </si>
  <si>
    <t>村干部岗位补贴资金</t>
    <phoneticPr fontId="3" type="noConversion"/>
  </si>
  <si>
    <t>2018年度参军入伍大学生奖励资金</t>
    <phoneticPr fontId="3" type="noConversion"/>
  </si>
  <si>
    <t>2019年预算数</t>
  </si>
  <si>
    <t xml:space="preserve">   统计信息事务</t>
    <phoneticPr fontId="3" type="noConversion"/>
  </si>
  <si>
    <t xml:space="preserve">   财政事务</t>
    <phoneticPr fontId="3" type="noConversion"/>
  </si>
  <si>
    <t>本级财力</t>
    <phoneticPr fontId="3" type="noConversion"/>
  </si>
  <si>
    <t xml:space="preserve">   审计事务</t>
    <phoneticPr fontId="3" type="noConversion"/>
  </si>
  <si>
    <t xml:space="preserve">   发展与改革事务</t>
    <phoneticPr fontId="3" type="noConversion"/>
  </si>
  <si>
    <t xml:space="preserve">   对外合作与交流</t>
    <phoneticPr fontId="3" type="noConversion"/>
  </si>
  <si>
    <t>其中：国防动员</t>
    <phoneticPr fontId="3" type="noConversion"/>
  </si>
  <si>
    <t>其中：武装警察部队</t>
    <phoneticPr fontId="3" type="noConversion"/>
  </si>
  <si>
    <t>九、卫生健康支出</t>
    <phoneticPr fontId="3" type="noConversion"/>
  </si>
  <si>
    <t>其中：城乡社区管理事务</t>
    <phoneticPr fontId="3" type="noConversion"/>
  </si>
  <si>
    <t>其中：公路水路运输</t>
    <phoneticPr fontId="3" type="noConversion"/>
  </si>
  <si>
    <t xml:space="preserve">   其中：金融部门行政支出</t>
    <phoneticPr fontId="3" type="noConversion"/>
  </si>
  <si>
    <t xml:space="preserve">   其中：一般公共服务</t>
    <phoneticPr fontId="3" type="noConversion"/>
  </si>
  <si>
    <t xml:space="preserve">   其中：自然资源事务</t>
    <phoneticPr fontId="3" type="noConversion"/>
  </si>
  <si>
    <t xml:space="preserve">   其中：粮油事务</t>
    <phoneticPr fontId="3" type="noConversion"/>
  </si>
  <si>
    <t>本次预算调整数</t>
    <phoneticPr fontId="3" type="noConversion"/>
  </si>
  <si>
    <t>调整后预算数</t>
    <phoneticPr fontId="3" type="noConversion"/>
  </si>
  <si>
    <t xml:space="preserve">  专项转移支付收入</t>
    <phoneticPr fontId="3" type="noConversion"/>
  </si>
  <si>
    <t>专项转移支付</t>
    <phoneticPr fontId="3" type="noConversion"/>
  </si>
  <si>
    <t>十八、自然资源海洋气象等支出</t>
    <phoneticPr fontId="3" type="noConversion"/>
  </si>
  <si>
    <t>单位：万元</t>
    <phoneticPr fontId="3" type="noConversion"/>
  </si>
  <si>
    <t>2019年临沧市市级国有资本经营预算收支调整变动情况表</t>
    <phoneticPr fontId="3" type="noConversion"/>
  </si>
  <si>
    <t>项目名称</t>
  </si>
  <si>
    <t>年初预算数</t>
    <phoneticPr fontId="3" type="noConversion"/>
  </si>
  <si>
    <t>调整金额</t>
    <phoneticPr fontId="3" type="noConversion"/>
  </si>
  <si>
    <t>调整预算数</t>
    <phoneticPr fontId="3" type="noConversion"/>
  </si>
  <si>
    <t>一、利润收入</t>
  </si>
  <si>
    <t>国有资本经营预算收入总计</t>
    <phoneticPr fontId="3" type="noConversion"/>
  </si>
  <si>
    <t xml:space="preserve">国有资本经营预算支出 </t>
  </si>
  <si>
    <t xml:space="preserve">    解决历史遗留问题及改革成本支出</t>
  </si>
  <si>
    <t xml:space="preserve">       “三供一业”移交补助支出</t>
  </si>
  <si>
    <t xml:space="preserve">    其他国有资本经营预算支出</t>
  </si>
  <si>
    <t xml:space="preserve">       其他国有资本经营预算支出</t>
    <phoneticPr fontId="3" type="noConversion"/>
  </si>
  <si>
    <t>调出资金</t>
    <phoneticPr fontId="3" type="noConversion"/>
  </si>
  <si>
    <t>国有资本经营预算支出总计</t>
    <phoneticPr fontId="3" type="noConversion"/>
  </si>
  <si>
    <t>大学生志愿服务西部计划专项资金</t>
  </si>
  <si>
    <t>全市村（居）民小组工作经费</t>
  </si>
  <si>
    <t>村务监督委员会主任岗位补贴市级补助资金</t>
  </si>
  <si>
    <t>临沧市农村道路交通安全监督员补助</t>
  </si>
  <si>
    <t>老年人保健和长寿补助市级配套</t>
  </si>
  <si>
    <t>城乡居民最低生活保障配套经费</t>
  </si>
  <si>
    <t>全市农村学前教育及市特校营养改善计划市级配套</t>
  </si>
  <si>
    <t>校舍维修长效机制市级配套资金</t>
  </si>
  <si>
    <t>城乡居民基本医疗保险市级配套</t>
  </si>
  <si>
    <t>临翔区中医院温伟波专家基层工作站补助经费</t>
  </si>
  <si>
    <t>食品安全协管员补助</t>
  </si>
  <si>
    <t>易地扶贫搬迁国家中长期政策性贷款财政贴息市级资金</t>
    <phoneticPr fontId="4" type="noConversion"/>
  </si>
  <si>
    <t>脱贫攻坚专项经费</t>
    <phoneticPr fontId="4" type="noConversion"/>
  </si>
  <si>
    <t>烟草产业发展专项资金</t>
    <phoneticPr fontId="4" type="noConversion"/>
  </si>
  <si>
    <t>政策性农业保险</t>
  </si>
  <si>
    <t>临沧机场航空市场开发专项经费</t>
  </si>
  <si>
    <t>2019年临沧市市级一般公共预算支出变动表（市级对下转移支付项目）</t>
    <phoneticPr fontId="3" type="noConversion"/>
  </si>
  <si>
    <t>表一</t>
    <phoneticPr fontId="7" type="noConversion"/>
  </si>
  <si>
    <t>表二</t>
    <phoneticPr fontId="4" type="noConversion"/>
  </si>
  <si>
    <t>表三</t>
    <phoneticPr fontId="3" type="noConversion"/>
  </si>
  <si>
    <t>表四</t>
    <phoneticPr fontId="3" type="noConversion"/>
  </si>
  <si>
    <t>表五</t>
    <phoneticPr fontId="3" type="noConversion"/>
  </si>
  <si>
    <t xml:space="preserve">    运输企业利润收入</t>
    <phoneticPr fontId="3" type="noConversion"/>
  </si>
  <si>
    <t xml:space="preserve">    投资服务企业利润收入</t>
    <phoneticPr fontId="3" type="noConversion"/>
  </si>
  <si>
    <t xml:space="preserve">    其他国有资本经营预算收入</t>
    <phoneticPr fontId="3" type="noConversion"/>
  </si>
  <si>
    <t>小计</t>
    <phoneticPr fontId="3" type="noConversion"/>
  </si>
  <si>
    <t>其中：人大事务</t>
    <phoneticPr fontId="3" type="noConversion"/>
  </si>
  <si>
    <t xml:space="preserve">   政协事务</t>
    <phoneticPr fontId="3" type="noConversion"/>
  </si>
  <si>
    <t xml:space="preserve">   政府办公厅(室)及相关机构事务</t>
    <phoneticPr fontId="3" type="noConversion"/>
  </si>
  <si>
    <t xml:space="preserve">   税收事务</t>
    <phoneticPr fontId="3" type="noConversion"/>
  </si>
  <si>
    <t xml:space="preserve">   其他国防支出</t>
    <phoneticPr fontId="3" type="noConversion"/>
  </si>
  <si>
    <t>其中：教育管理事务</t>
    <phoneticPr fontId="3" type="noConversion"/>
  </si>
  <si>
    <t>其中：科学技术管理事务</t>
    <phoneticPr fontId="3" type="noConversion"/>
  </si>
  <si>
    <t>其中：文化和旅游</t>
    <phoneticPr fontId="3" type="noConversion"/>
  </si>
  <si>
    <t>其中：人力资源和社会保障管理事务</t>
    <phoneticPr fontId="3" type="noConversion"/>
  </si>
  <si>
    <t xml:space="preserve">   其中：卫生健康管理事务</t>
    <phoneticPr fontId="3" type="noConversion"/>
  </si>
  <si>
    <t>其中：环境保护管理事务</t>
    <phoneticPr fontId="3" type="noConversion"/>
  </si>
  <si>
    <t xml:space="preserve">   其中：农业</t>
    <phoneticPr fontId="3" type="noConversion"/>
  </si>
  <si>
    <t xml:space="preserve">   其中：资源勘探开发</t>
    <phoneticPr fontId="3" type="noConversion"/>
  </si>
  <si>
    <t xml:space="preserve">   其中：商业流通事务</t>
    <phoneticPr fontId="3" type="noConversion"/>
  </si>
  <si>
    <t xml:space="preserve">   其中：保障性安居工程支出</t>
    <phoneticPr fontId="3" type="noConversion"/>
  </si>
  <si>
    <t xml:space="preserve">   其中：应急管理事务</t>
    <phoneticPr fontId="3" type="noConversion"/>
  </si>
  <si>
    <t xml:space="preserve">   地方政府一般债务还本支出</t>
    <phoneticPr fontId="3" type="noConversion"/>
  </si>
  <si>
    <t>其中：年初预留</t>
    <phoneticPr fontId="3" type="noConversion"/>
  </si>
  <si>
    <t>地方政府一般债务转贷支出</t>
  </si>
  <si>
    <t xml:space="preserve">   新增一般债券转贷支出</t>
  </si>
  <si>
    <t xml:space="preserve">   置换一般债券转贷支出</t>
  </si>
  <si>
    <t>补助下级支出</t>
  </si>
  <si>
    <t xml:space="preserve">   返还性支出</t>
  </si>
  <si>
    <t xml:space="preserve">   一般性转移支付</t>
  </si>
  <si>
    <t xml:space="preserve">   专项转移支付</t>
  </si>
  <si>
    <t>上解支出</t>
  </si>
  <si>
    <t>调出资金</t>
  </si>
  <si>
    <t>年终结转</t>
  </si>
  <si>
    <t>安排预算稳定调节基金</t>
  </si>
  <si>
    <t>各项支出合计</t>
  </si>
  <si>
    <t xml:space="preserve">      其中：省级专项转移支付</t>
    <phoneticPr fontId="3" type="noConversion"/>
  </si>
  <si>
    <t xml:space="preserve">            市级安排的专项转移支付</t>
    <phoneticPr fontId="3" type="noConversion"/>
  </si>
  <si>
    <t xml:space="preserve">      其中：均衡性转移支付</t>
    <phoneticPr fontId="3" type="noConversion"/>
  </si>
  <si>
    <t xml:space="preserve">            生态功能区转移支付</t>
    <phoneticPr fontId="3" type="noConversion"/>
  </si>
  <si>
    <t xml:space="preserve">            公共安全转移支付</t>
    <phoneticPr fontId="3" type="noConversion"/>
  </si>
  <si>
    <t>调整方案</t>
  </si>
  <si>
    <t>（草案）</t>
  </si>
  <si>
    <t>临沧市财政局</t>
  </si>
  <si>
    <t>目　录</t>
  </si>
  <si>
    <r>
      <t xml:space="preserve">             </t>
    </r>
    <r>
      <rPr>
        <b/>
        <sz val="16"/>
        <color rgb="FF000000"/>
        <rFont val="方正仿宋_GBK"/>
        <family val="4"/>
        <charset val="134"/>
      </rPr>
      <t>表</t>
    </r>
    <r>
      <rPr>
        <b/>
        <sz val="16"/>
        <color rgb="FF000000"/>
        <rFont val="Times New Roman"/>
        <family val="1"/>
      </rPr>
      <t>………………………………………………………………4</t>
    </r>
    <phoneticPr fontId="4" type="noConversion"/>
  </si>
  <si>
    <t>临沧市2019年市级财政预算</t>
    <phoneticPr fontId="3" type="noConversion"/>
  </si>
  <si>
    <r>
      <rPr>
        <b/>
        <sz val="16"/>
        <color rgb="FF000000"/>
        <rFont val="方正仿宋_GBK"/>
        <family val="4"/>
        <charset val="134"/>
      </rPr>
      <t>表一、</t>
    </r>
    <r>
      <rPr>
        <b/>
        <sz val="16"/>
        <color rgb="FF000000"/>
        <rFont val="Times New Roman"/>
        <family val="1"/>
      </rPr>
      <t>2019</t>
    </r>
    <r>
      <rPr>
        <b/>
        <sz val="16"/>
        <color rgb="FF000000"/>
        <rFont val="方正仿宋_GBK"/>
        <family val="4"/>
        <charset val="134"/>
      </rPr>
      <t>年临沧市市级一般公共预算收入变动表</t>
    </r>
    <r>
      <rPr>
        <b/>
        <sz val="16"/>
        <color rgb="FF000000"/>
        <rFont val="Times New Roman"/>
        <family val="1"/>
      </rPr>
      <t>……………1</t>
    </r>
    <phoneticPr fontId="3" type="noConversion"/>
  </si>
  <si>
    <r>
      <rPr>
        <b/>
        <sz val="16"/>
        <color rgb="FF000000"/>
        <rFont val="方正仿宋_GBK"/>
        <family val="4"/>
        <charset val="134"/>
      </rPr>
      <t>表四、</t>
    </r>
    <r>
      <rPr>
        <b/>
        <sz val="16"/>
        <color rgb="FF000000"/>
        <rFont val="Times New Roman"/>
        <family val="1"/>
      </rPr>
      <t>2019</t>
    </r>
    <r>
      <rPr>
        <b/>
        <sz val="16"/>
        <color rgb="FF000000"/>
        <rFont val="方正仿宋_GBK"/>
        <family val="4"/>
        <charset val="134"/>
      </rPr>
      <t>年临沧市市级一般公共预算支出变动表（市级对下转移支付项目）</t>
    </r>
    <phoneticPr fontId="3" type="noConversion"/>
  </si>
  <si>
    <r>
      <rPr>
        <b/>
        <sz val="16"/>
        <color rgb="FF000000"/>
        <rFont val="方正仿宋_GBK"/>
        <family val="4"/>
        <charset val="134"/>
      </rPr>
      <t>表五、</t>
    </r>
    <r>
      <rPr>
        <b/>
        <sz val="16"/>
        <color rgb="FF000000"/>
        <rFont val="Times New Roman"/>
        <family val="1"/>
      </rPr>
      <t>2019</t>
    </r>
    <r>
      <rPr>
        <b/>
        <sz val="16"/>
        <color rgb="FF000000"/>
        <rFont val="方正仿宋_GBK"/>
        <family val="4"/>
        <charset val="134"/>
      </rPr>
      <t>年临沧市市级国有资本经营预算收支调整变动情况表</t>
    </r>
    <r>
      <rPr>
        <b/>
        <sz val="16"/>
        <color rgb="FF000000"/>
        <rFont val="Times New Roman"/>
        <family val="1"/>
      </rPr>
      <t>……………………5</t>
    </r>
    <phoneticPr fontId="4" type="noConversion"/>
  </si>
  <si>
    <r>
      <rPr>
        <b/>
        <sz val="16"/>
        <color rgb="FF000000"/>
        <rFont val="方正仿宋_GBK"/>
        <family val="4"/>
        <charset val="134"/>
      </rPr>
      <t>表二、</t>
    </r>
    <r>
      <rPr>
        <b/>
        <sz val="16"/>
        <color rgb="FF000000"/>
        <rFont val="Times New Roman"/>
        <family val="1"/>
      </rPr>
      <t>2019</t>
    </r>
    <r>
      <rPr>
        <b/>
        <sz val="16"/>
        <color rgb="FF000000"/>
        <rFont val="方正仿宋_GBK"/>
        <family val="4"/>
        <charset val="134"/>
      </rPr>
      <t>年临沧市市级一般公共预算支出变动表</t>
    </r>
    <r>
      <rPr>
        <b/>
        <sz val="16"/>
        <color rgb="FF000000"/>
        <rFont val="Times New Roman"/>
        <family val="1"/>
      </rPr>
      <t>………2</t>
    </r>
    <phoneticPr fontId="3" type="noConversion"/>
  </si>
  <si>
    <r>
      <rPr>
        <b/>
        <sz val="16"/>
        <color rgb="FF000000"/>
        <rFont val="方正仿宋_GBK"/>
        <family val="4"/>
        <charset val="134"/>
      </rPr>
      <t>表三、</t>
    </r>
    <r>
      <rPr>
        <b/>
        <sz val="16"/>
        <color rgb="FF000000"/>
        <rFont val="Times New Roman"/>
        <family val="1"/>
      </rPr>
      <t>2019</t>
    </r>
    <r>
      <rPr>
        <b/>
        <sz val="16"/>
        <color rgb="FF000000"/>
        <rFont val="方正仿宋_GBK"/>
        <family val="4"/>
        <charset val="134"/>
      </rPr>
      <t>年临沧市市级一般公共预算支出变动表（市级支出）…</t>
    </r>
    <r>
      <rPr>
        <b/>
        <sz val="16"/>
        <color rgb="FF000000"/>
        <rFont val="Times New Roman"/>
        <family val="1"/>
      </rPr>
      <t>3</t>
    </r>
    <phoneticPr fontId="3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</si>
</sst>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_ 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&quot;$&quot;\ #,##0_-;[Red]&quot;$&quot;\ #,##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(* #,##0.00_);_(* \(#,##0.00\);_(* &quot;-&quot;??_);_(@_)"/>
    <numFmt numFmtId="193" formatCode="yy\.mm\.dd"/>
    <numFmt numFmtId="194" formatCode="0_ "/>
  </numFmts>
  <fonts count="9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20"/>
      <name val="方正小标宋简体"/>
      <family val="3"/>
      <charset val="134"/>
    </font>
    <font>
      <sz val="11"/>
      <color indexed="9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8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仿宋_GB2312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Times"/>
      <family val="1"/>
    </font>
    <font>
      <u/>
      <sz val="11"/>
      <color indexed="5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indexed="8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35"/>
      <name val="方正小标宋_GBK"/>
      <family val="4"/>
      <charset val="134"/>
    </font>
    <font>
      <b/>
      <sz val="30"/>
      <name val="方正小标宋_GBK"/>
      <family val="4"/>
      <charset val="134"/>
    </font>
    <font>
      <b/>
      <sz val="42"/>
      <name val="方正小标宋_GBK"/>
      <family val="4"/>
      <charset val="134"/>
    </font>
    <font>
      <b/>
      <sz val="18"/>
      <name val="Times New Roman"/>
      <family val="1"/>
    </font>
    <font>
      <b/>
      <sz val="18"/>
      <name val="方正楷体_GBK"/>
      <family val="4"/>
      <charset val="134"/>
    </font>
    <font>
      <b/>
      <sz val="18"/>
      <name val="方正黑体_GBK"/>
      <family val="4"/>
      <charset val="134"/>
    </font>
    <font>
      <b/>
      <sz val="16"/>
      <name val="Times New Roman"/>
      <family val="1"/>
    </font>
    <font>
      <b/>
      <sz val="16"/>
      <color rgb="FF000000"/>
      <name val="方正仿宋_GBK"/>
      <family val="4"/>
      <charset val="134"/>
    </font>
    <font>
      <b/>
      <sz val="16"/>
      <color rgb="FF00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87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8" fillId="0" borderId="0"/>
    <xf numFmtId="49" fontId="19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  <xf numFmtId="0" fontId="16" fillId="0" borderId="0"/>
    <xf numFmtId="0" fontId="17" fillId="0" borderId="0"/>
    <xf numFmtId="0" fontId="16" fillId="0" borderId="0"/>
    <xf numFmtId="0" fontId="17" fillId="0" borderId="0">
      <protection locked="0"/>
    </xf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>
      <alignment horizontal="center" wrapText="1"/>
      <protection locked="0"/>
    </xf>
    <xf numFmtId="178" fontId="19" fillId="0" borderId="0" applyFont="0" applyFill="0" applyBorder="0" applyAlignment="0" applyProtection="0"/>
    <xf numFmtId="179" fontId="22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22" fillId="0" borderId="0"/>
    <xf numFmtId="15" fontId="23" fillId="0" borderId="0"/>
    <xf numFmtId="184" fontId="22" fillId="0" borderId="0"/>
    <xf numFmtId="38" fontId="24" fillId="15" borderId="0" applyNumberFormat="0" applyBorder="0" applyAlignment="0" applyProtection="0"/>
    <xf numFmtId="0" fontId="25" fillId="0" borderId="4" applyNumberFormat="0" applyAlignment="0" applyProtection="0">
      <alignment horizontal="left" vertical="center"/>
    </xf>
    <xf numFmtId="0" fontId="25" fillId="0" borderId="5">
      <alignment horizontal="left" vertical="center"/>
    </xf>
    <xf numFmtId="10" fontId="24" fillId="16" borderId="1" applyNumberFormat="0" applyBorder="0" applyAlignment="0" applyProtection="0"/>
    <xf numFmtId="185" fontId="26" fillId="17" borderId="0"/>
    <xf numFmtId="185" fontId="27" fillId="18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22" fillId="0" borderId="0"/>
    <xf numFmtId="37" fontId="28" fillId="0" borderId="0"/>
    <xf numFmtId="189" fontId="19" fillId="0" borderId="0"/>
    <xf numFmtId="0" fontId="17" fillId="0" borderId="0"/>
    <xf numFmtId="14" fontId="21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13" fontId="19" fillId="0" borderId="0" applyFont="0" applyFill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9" fillId="0" borderId="6">
      <alignment horizontal="center"/>
    </xf>
    <xf numFmtId="3" fontId="23" fillId="0" borderId="0" applyFont="0" applyFill="0" applyBorder="0" applyAlignment="0" applyProtection="0"/>
    <xf numFmtId="0" fontId="23" fillId="19" borderId="0" applyNumberFormat="0" applyFont="0" applyBorder="0" applyAlignment="0" applyProtection="0"/>
    <xf numFmtId="0" fontId="30" fillId="20" borderId="7">
      <protection locked="0"/>
    </xf>
    <xf numFmtId="0" fontId="31" fillId="0" borderId="0"/>
    <xf numFmtId="0" fontId="30" fillId="20" borderId="7">
      <protection locked="0"/>
    </xf>
    <xf numFmtId="0" fontId="30" fillId="20" borderId="7">
      <protection locked="0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19" fillId="0" borderId="8" applyNumberFormat="0" applyFill="0" applyProtection="0">
      <alignment horizontal="right"/>
    </xf>
    <xf numFmtId="0" fontId="32" fillId="0" borderId="8" applyNumberFormat="0" applyFill="0" applyProtection="0">
      <alignment horizontal="center"/>
    </xf>
    <xf numFmtId="0" fontId="33" fillId="0" borderId="0" applyNumberFormat="0" applyFill="0" applyBorder="0" applyAlignment="0" applyProtection="0"/>
    <xf numFmtId="0" fontId="34" fillId="0" borderId="9" applyNumberFormat="0" applyFill="0" applyProtection="0">
      <alignment horizont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/>
    <xf numFmtId="0" fontId="37" fillId="22" borderId="0" applyNumberFormat="0" applyBorder="0" applyAlignment="0" applyProtection="0">
      <alignment vertical="center"/>
    </xf>
    <xf numFmtId="0" fontId="2" fillId="0" borderId="0" applyAlignment="0"/>
    <xf numFmtId="0" fontId="15" fillId="0" borderId="0">
      <alignment vertical="center"/>
    </xf>
    <xf numFmtId="0" fontId="1" fillId="0" borderId="0">
      <alignment vertical="center"/>
    </xf>
    <xf numFmtId="0" fontId="19" fillId="0" borderId="0"/>
    <xf numFmtId="0" fontId="2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19" fillId="0" borderId="0"/>
    <xf numFmtId="3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25" borderId="0" applyNumberFormat="0" applyBorder="0" applyAlignment="0" applyProtection="0">
      <alignment vertical="center"/>
    </xf>
    <xf numFmtId="0" fontId="34" fillId="0" borderId="9" applyNumberFormat="0" applyFill="0" applyProtection="0">
      <alignment horizontal="left"/>
    </xf>
    <xf numFmtId="41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192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193" fontId="19" fillId="0" borderId="9" applyFill="0" applyProtection="0">
      <alignment horizontal="right"/>
    </xf>
    <xf numFmtId="0" fontId="19" fillId="0" borderId="8" applyNumberFormat="0" applyFill="0" applyProtection="0">
      <alignment horizontal="left"/>
    </xf>
    <xf numFmtId="1" fontId="19" fillId="0" borderId="9" applyFill="0" applyProtection="0">
      <alignment horizontal="center"/>
    </xf>
    <xf numFmtId="0" fontId="17" fillId="0" borderId="0"/>
    <xf numFmtId="0" fontId="23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8" fillId="0" borderId="0">
      <alignment vertical="center"/>
    </xf>
    <xf numFmtId="49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8" fillId="31" borderId="11">
      <alignment horizontal="left" vertical="center"/>
      <protection locked="0" hidden="1"/>
    </xf>
    <xf numFmtId="0" fontId="48" fillId="31" borderId="11">
      <alignment horizontal="left" vertical="center"/>
      <protection locked="0" hidden="1"/>
    </xf>
    <xf numFmtId="0" fontId="29" fillId="0" borderId="0" applyNumberFormat="0" applyFill="0" applyBorder="0" applyAlignment="0" applyProtection="0">
      <alignment vertical="center"/>
    </xf>
    <xf numFmtId="15" fontId="23" fillId="0" borderId="0">
      <alignment vertical="center"/>
    </xf>
    <xf numFmtId="0" fontId="25" fillId="0" borderId="12" applyNumberFormat="0" applyAlignment="0" applyProtection="0">
      <alignment horizontal="left" vertical="center"/>
    </xf>
    <xf numFmtId="0" fontId="25" fillId="0" borderId="5">
      <alignment horizontal="left" vertical="center"/>
    </xf>
    <xf numFmtId="0" fontId="24" fillId="16" borderId="1" applyNumberFormat="0" applyBorder="0" applyAlignment="0" applyProtection="0">
      <alignment vertical="center"/>
    </xf>
    <xf numFmtId="40" fontId="49" fillId="36" borderId="11">
      <alignment horizontal="centerContinuous" vertical="center"/>
    </xf>
    <xf numFmtId="40" fontId="49" fillId="36" borderId="11">
      <alignment horizontal="centerContinuous" vertical="center"/>
    </xf>
    <xf numFmtId="0" fontId="29" fillId="0" borderId="6">
      <alignment horizontal="center" vertical="center"/>
    </xf>
    <xf numFmtId="0" fontId="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8" applyNumberFormat="0" applyFill="0" applyProtection="0">
      <alignment horizontal="right"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0" borderId="8" applyNumberFormat="0" applyFill="0" applyProtection="0">
      <alignment horizontal="center"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Protection="0">
      <alignment horizontal="center"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1">
      <alignment horizontal="left"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3" fillId="15" borderId="21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4" fillId="24" borderId="22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9" applyNumberFormat="0" applyFill="0" applyProtection="0">
      <alignment horizontal="left"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23" fillId="0" borderId="0">
      <alignment vertical="center"/>
    </xf>
    <xf numFmtId="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193" fontId="19" fillId="0" borderId="9" applyFill="0" applyProtection="0">
      <alignment horizontal="right" vertical="center"/>
    </xf>
    <xf numFmtId="0" fontId="19" fillId="0" borderId="8" applyNumberFormat="0" applyFill="0" applyProtection="0">
      <alignment horizontal="left"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0" fontId="70" fillId="31" borderId="21" applyNumberFormat="0" applyAlignment="0" applyProtection="0">
      <alignment vertical="center"/>
    </xf>
    <xf numFmtId="1" fontId="19" fillId="0" borderId="9" applyFill="0" applyProtection="0">
      <alignment horizontal="center" vertical="center"/>
    </xf>
    <xf numFmtId="0" fontId="71" fillId="0" borderId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5" fillId="16" borderId="25" applyNumberFormat="0" applyFont="0" applyAlignment="0" applyProtection="0">
      <alignment vertical="center"/>
    </xf>
    <xf numFmtId="0" fontId="75" fillId="0" borderId="0">
      <alignment vertical="center"/>
    </xf>
  </cellStyleXfs>
  <cellXfs count="159">
    <xf numFmtId="0" fontId="0" fillId="0" borderId="0" xfId="0">
      <alignment vertical="center"/>
    </xf>
    <xf numFmtId="0" fontId="2" fillId="2" borderId="0" xfId="1" applyFill="1">
      <alignment vertical="center"/>
    </xf>
    <xf numFmtId="0" fontId="0" fillId="2" borderId="0" xfId="1" applyFont="1" applyFill="1">
      <alignment vertical="center"/>
    </xf>
    <xf numFmtId="0" fontId="5" fillId="0" borderId="0" xfId="2" applyFont="1" applyFill="1" applyBorder="1" applyAlignment="1"/>
    <xf numFmtId="0" fontId="6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9" fillId="2" borderId="0" xfId="1" applyFont="1" applyFill="1">
      <alignment vertical="center"/>
    </xf>
    <xf numFmtId="176" fontId="10" fillId="2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3" xfId="1" applyFont="1" applyFill="1" applyBorder="1" applyAlignment="1">
      <alignment horizontal="distributed" vertical="center"/>
    </xf>
    <xf numFmtId="49" fontId="10" fillId="2" borderId="1" xfId="2" applyNumberFormat="1" applyFont="1" applyFill="1" applyBorder="1" applyAlignment="1" applyProtection="1">
      <alignment horizontal="distributed" vertical="center" wrapText="1"/>
    </xf>
    <xf numFmtId="176" fontId="10" fillId="2" borderId="1" xfId="1" applyNumberFormat="1" applyFont="1" applyFill="1" applyBorder="1">
      <alignment vertical="center"/>
    </xf>
    <xf numFmtId="0" fontId="11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NumberFormat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distributed" vertical="center" wrapText="1" indent="2"/>
    </xf>
    <xf numFmtId="0" fontId="2" fillId="0" borderId="0" xfId="2">
      <alignment vertical="center"/>
    </xf>
    <xf numFmtId="0" fontId="10" fillId="2" borderId="1" xfId="1" applyFont="1" applyFill="1" applyBorder="1" applyAlignment="1">
      <alignment horizontal="distributed" vertical="center" wrapText="1" indent="3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NumberFormat="1" applyFont="1" applyFill="1" applyBorder="1" applyAlignment="1">
      <alignment vertical="center" wrapText="1"/>
    </xf>
    <xf numFmtId="0" fontId="72" fillId="0" borderId="0" xfId="7" applyFont="1" applyAlignment="1">
      <alignment vertical="center"/>
    </xf>
    <xf numFmtId="176" fontId="8" fillId="2" borderId="0" xfId="1" applyNumberFormat="1" applyFont="1" applyFill="1" applyBorder="1" applyAlignment="1">
      <alignment horizontal="right" vertical="center"/>
    </xf>
    <xf numFmtId="49" fontId="10" fillId="2" borderId="1" xfId="7" applyNumberFormat="1" applyFont="1" applyFill="1" applyBorder="1" applyAlignment="1" applyProtection="1">
      <alignment horizontal="distributed" vertical="center" wrapText="1"/>
    </xf>
    <xf numFmtId="0" fontId="73" fillId="0" borderId="0" xfId="7" applyFont="1" applyAlignment="1">
      <alignment vertical="center"/>
    </xf>
    <xf numFmtId="176" fontId="10" fillId="2" borderId="1" xfId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/>
    </xf>
    <xf numFmtId="177" fontId="11" fillId="2" borderId="1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76" fillId="0" borderId="0" xfId="878" applyFont="1" applyAlignment="1"/>
    <xf numFmtId="0" fontId="0" fillId="0" borderId="0" xfId="454" applyFont="1" applyFill="1" applyAlignment="1">
      <alignment horizontal="left"/>
    </xf>
    <xf numFmtId="0" fontId="75" fillId="0" borderId="0" xfId="878" applyAlignment="1"/>
    <xf numFmtId="0" fontId="0" fillId="0" borderId="0" xfId="454" applyFont="1" applyAlignment="1">
      <alignment horizontal="right"/>
    </xf>
    <xf numFmtId="0" fontId="45" fillId="0" borderId="1" xfId="878" applyFont="1" applyFill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45" fillId="0" borderId="1" xfId="878" applyFont="1" applyBorder="1" applyAlignment="1">
      <alignment vertical="center" wrapText="1"/>
    </xf>
    <xf numFmtId="0" fontId="77" fillId="0" borderId="1" xfId="878" applyFont="1" applyBorder="1" applyAlignment="1">
      <alignment horizontal="left" vertical="center" wrapText="1" indent="1"/>
    </xf>
    <xf numFmtId="0" fontId="45" fillId="0" borderId="1" xfId="878" applyFont="1" applyBorder="1" applyAlignment="1">
      <alignment horizontal="center" vertical="center" wrapText="1"/>
    </xf>
    <xf numFmtId="0" fontId="75" fillId="0" borderId="0" xfId="878" applyFill="1" applyAlignment="1"/>
    <xf numFmtId="0" fontId="2" fillId="0" borderId="0" xfId="5" applyFill="1" applyAlignment="1"/>
    <xf numFmtId="0" fontId="0" fillId="0" borderId="0" xfId="1" applyFont="1">
      <alignment vertical="center"/>
    </xf>
    <xf numFmtId="0" fontId="78" fillId="0" borderId="0" xfId="1" applyFont="1" applyAlignment="1">
      <alignment horizontal="center" vertical="center" wrapText="1"/>
    </xf>
    <xf numFmtId="49" fontId="10" fillId="2" borderId="1" xfId="878" applyNumberFormat="1" applyFont="1" applyFill="1" applyBorder="1" applyAlignment="1">
      <alignment vertical="center" wrapText="1"/>
    </xf>
    <xf numFmtId="0" fontId="2" fillId="0" borderId="0" xfId="1">
      <alignment vertical="center"/>
    </xf>
    <xf numFmtId="49" fontId="11" fillId="2" borderId="1" xfId="878" applyNumberFormat="1" applyFont="1" applyFill="1" applyBorder="1" applyAlignment="1">
      <alignment vertical="center" wrapText="1"/>
    </xf>
    <xf numFmtId="49" fontId="11" fillId="0" borderId="1" xfId="878" applyNumberFormat="1" applyFont="1" applyBorder="1" applyAlignment="1">
      <alignment vertical="center" wrapText="1"/>
    </xf>
    <xf numFmtId="49" fontId="10" fillId="0" borderId="1" xfId="878" applyNumberFormat="1" applyFont="1" applyBorder="1" applyAlignment="1">
      <alignment vertical="center" wrapText="1"/>
    </xf>
    <xf numFmtId="0" fontId="20" fillId="0" borderId="0" xfId="1" applyFont="1">
      <alignment vertical="center"/>
    </xf>
    <xf numFmtId="49" fontId="10" fillId="2" borderId="3" xfId="568" applyNumberFormat="1" applyFont="1" applyFill="1" applyBorder="1" applyAlignment="1" applyProtection="1">
      <alignment horizontal="left" vertical="center"/>
    </xf>
    <xf numFmtId="0" fontId="10" fillId="2" borderId="1" xfId="1" applyFont="1" applyFill="1" applyBorder="1" applyAlignment="1">
      <alignment horizontal="distributed" vertical="center" wrapText="1"/>
    </xf>
    <xf numFmtId="0" fontId="10" fillId="0" borderId="5" xfId="878" applyNumberFormat="1" applyFont="1" applyFill="1" applyBorder="1" applyAlignment="1">
      <alignment horizontal="left" vertical="center"/>
    </xf>
    <xf numFmtId="0" fontId="11" fillId="0" borderId="5" xfId="878" applyNumberFormat="1" applyFont="1" applyFill="1" applyBorder="1" applyAlignment="1">
      <alignment horizontal="left" vertical="center"/>
    </xf>
    <xf numFmtId="0" fontId="77" fillId="0" borderId="5" xfId="878" applyNumberFormat="1" applyFont="1" applyFill="1" applyBorder="1" applyAlignment="1">
      <alignment horizontal="left" vertical="center"/>
    </xf>
    <xf numFmtId="0" fontId="14" fillId="0" borderId="0" xfId="1" applyFont="1">
      <alignment vertical="center"/>
    </xf>
    <xf numFmtId="177" fontId="45" fillId="0" borderId="1" xfId="878" applyNumberFormat="1" applyFont="1" applyBorder="1" applyAlignment="1">
      <alignment horizontal="center" vertical="center" wrapText="1"/>
    </xf>
    <xf numFmtId="177" fontId="77" fillId="0" borderId="1" xfId="878" applyNumberFormat="1" applyFont="1" applyBorder="1" applyAlignment="1">
      <alignment horizontal="center" vertical="center" wrapText="1"/>
    </xf>
    <xf numFmtId="0" fontId="77" fillId="0" borderId="1" xfId="878" applyFont="1" applyBorder="1" applyAlignment="1">
      <alignment horizontal="center"/>
    </xf>
    <xf numFmtId="0" fontId="5" fillId="0" borderId="0" xfId="878" applyFont="1" applyFill="1" applyAlignment="1"/>
    <xf numFmtId="177" fontId="10" fillId="2" borderId="1" xfId="1" applyNumberFormat="1" applyFont="1" applyFill="1" applyBorder="1">
      <alignment vertical="center"/>
    </xf>
    <xf numFmtId="0" fontId="11" fillId="0" borderId="3" xfId="878" applyNumberFormat="1" applyFont="1" applyFill="1" applyBorder="1" applyAlignment="1">
      <alignment horizontal="left" vertical="center"/>
    </xf>
    <xf numFmtId="49" fontId="11" fillId="2" borderId="1" xfId="878" applyNumberFormat="1" applyFont="1" applyFill="1" applyBorder="1" applyAlignment="1">
      <alignment horizontal="left" vertical="center" wrapText="1" indent="1"/>
    </xf>
    <xf numFmtId="49" fontId="11" fillId="2" borderId="1" xfId="878" applyNumberFormat="1" applyFont="1" applyFill="1" applyBorder="1" applyAlignment="1">
      <alignment horizontal="left" vertical="center" wrapText="1" indent="2"/>
    </xf>
    <xf numFmtId="49" fontId="11" fillId="0" borderId="1" xfId="878" applyNumberFormat="1" applyFont="1" applyBorder="1" applyAlignment="1">
      <alignment horizontal="left" vertical="center" wrapText="1" indent="2"/>
    </xf>
    <xf numFmtId="49" fontId="11" fillId="2" borderId="1" xfId="878" applyNumberFormat="1" applyFont="1" applyFill="1" applyBorder="1" applyAlignment="1">
      <alignment horizontal="left" vertical="center" wrapText="1"/>
    </xf>
    <xf numFmtId="49" fontId="11" fillId="0" borderId="1" xfId="878" applyNumberFormat="1" applyFont="1" applyBorder="1" applyAlignment="1">
      <alignment horizontal="left" vertical="center" wrapText="1"/>
    </xf>
    <xf numFmtId="0" fontId="77" fillId="2" borderId="1" xfId="878" applyFont="1" applyFill="1" applyBorder="1" applyAlignment="1">
      <alignment horizontal="left" vertical="center" wrapText="1" indent="2"/>
    </xf>
    <xf numFmtId="0" fontId="10" fillId="0" borderId="26" xfId="1" applyFont="1" applyBorder="1" applyAlignment="1">
      <alignment horizontal="center" vertical="center" wrapText="1"/>
    </xf>
    <xf numFmtId="49" fontId="11" fillId="2" borderId="26" xfId="878" applyNumberFormat="1" applyFont="1" applyFill="1" applyBorder="1" applyAlignment="1">
      <alignment horizontal="left" vertical="center" wrapText="1" indent="2"/>
    </xf>
    <xf numFmtId="0" fontId="79" fillId="0" borderId="0" xfId="0" applyFont="1">
      <alignment vertical="center"/>
    </xf>
    <xf numFmtId="49" fontId="10" fillId="2" borderId="1" xfId="878" applyNumberFormat="1" applyFont="1" applyFill="1" applyBorder="1" applyAlignment="1">
      <alignment horizontal="left" vertical="center" wrapText="1"/>
    </xf>
    <xf numFmtId="177" fontId="10" fillId="0" borderId="1" xfId="878" applyNumberFormat="1" applyFont="1" applyFill="1" applyBorder="1" applyAlignment="1">
      <alignment horizontal="center" vertical="center" shrinkToFit="1"/>
    </xf>
    <xf numFmtId="177" fontId="11" fillId="0" borderId="1" xfId="878" applyNumberFormat="1" applyFont="1" applyFill="1" applyBorder="1" applyAlignment="1">
      <alignment horizontal="center" vertical="center" shrinkToFit="1"/>
    </xf>
    <xf numFmtId="177" fontId="11" fillId="0" borderId="26" xfId="878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/>
    </xf>
    <xf numFmtId="177" fontId="10" fillId="2" borderId="1" xfId="3" applyNumberFormat="1" applyFont="1" applyFill="1" applyBorder="1" applyAlignment="1" applyProtection="1">
      <alignment vertical="center" wrapText="1"/>
    </xf>
    <xf numFmtId="177" fontId="10" fillId="2" borderId="1" xfId="3" applyNumberFormat="1" applyFont="1" applyFill="1" applyBorder="1" applyAlignment="1" applyProtection="1">
      <alignment horizontal="right" vertical="center"/>
    </xf>
    <xf numFmtId="0" fontId="13" fillId="0" borderId="0" xfId="2" applyFont="1" applyFill="1" applyBorder="1" applyAlignment="1"/>
    <xf numFmtId="49" fontId="10" fillId="2" borderId="1" xfId="3" applyNumberFormat="1" applyFont="1" applyFill="1" applyBorder="1" applyAlignment="1" applyProtection="1">
      <alignment horizontal="left" vertical="center" wrapText="1"/>
    </xf>
    <xf numFmtId="177" fontId="11" fillId="0" borderId="1" xfId="1" applyNumberFormat="1" applyFont="1" applyFill="1" applyBorder="1" applyAlignment="1">
      <alignment horizontal="center" vertical="center"/>
    </xf>
    <xf numFmtId="0" fontId="2" fillId="0" borderId="0" xfId="5" applyFill="1" applyAlignment="1">
      <alignment horizontal="right"/>
    </xf>
    <xf numFmtId="0" fontId="81" fillId="0" borderId="0" xfId="106" applyFont="1" applyBorder="1" applyAlignment="1">
      <alignment vertical="center"/>
    </xf>
    <xf numFmtId="0" fontId="1" fillId="0" borderId="0" xfId="102">
      <alignment vertical="center"/>
    </xf>
    <xf numFmtId="0" fontId="79" fillId="0" borderId="0" xfId="106" applyFont="1" applyAlignment="1">
      <alignment horizontal="center" vertical="center" wrapText="1"/>
    </xf>
    <xf numFmtId="0" fontId="15" fillId="0" borderId="0" xfId="106" applyFont="1" applyAlignment="1">
      <alignment horizontal="center" vertical="center" wrapText="1"/>
    </xf>
    <xf numFmtId="0" fontId="79" fillId="0" borderId="26" xfId="106" applyNumberFormat="1" applyFont="1" applyBorder="1" applyAlignment="1">
      <alignment horizontal="center" vertical="center" wrapText="1"/>
    </xf>
    <xf numFmtId="0" fontId="78" fillId="0" borderId="26" xfId="106" applyNumberFormat="1" applyFont="1" applyBorder="1" applyAlignment="1">
      <alignment horizontal="center" vertical="center" wrapText="1"/>
    </xf>
    <xf numFmtId="0" fontId="78" fillId="0" borderId="26" xfId="106" applyNumberFormat="1" applyFont="1" applyFill="1" applyBorder="1" applyAlignment="1">
      <alignment horizontal="center" vertical="center" wrapText="1"/>
    </xf>
    <xf numFmtId="0" fontId="79" fillId="0" borderId="26" xfId="106" applyNumberFormat="1" applyFont="1" applyFill="1" applyBorder="1" applyAlignment="1">
      <alignment horizontal="center" vertical="center" wrapText="1"/>
    </xf>
    <xf numFmtId="0" fontId="12" fillId="0" borderId="26" xfId="106" applyNumberFormat="1" applyFont="1" applyFill="1" applyBorder="1" applyAlignment="1">
      <alignment horizontal="center" vertical="center" wrapText="1"/>
    </xf>
    <xf numFmtId="0" fontId="15" fillId="0" borderId="26" xfId="106" applyNumberFormat="1" applyFill="1" applyBorder="1" applyAlignment="1">
      <alignment horizontal="center" vertical="center" wrapText="1"/>
    </xf>
    <xf numFmtId="0" fontId="15" fillId="0" borderId="26" xfId="106" applyNumberFormat="1" applyBorder="1" applyAlignment="1">
      <alignment horizontal="center" vertical="center"/>
    </xf>
    <xf numFmtId="0" fontId="1" fillId="0" borderId="26" xfId="102" applyNumberFormat="1" applyBorder="1" applyAlignment="1">
      <alignment horizontal="center" vertical="center"/>
    </xf>
    <xf numFmtId="0" fontId="79" fillId="0" borderId="26" xfId="106" applyNumberFormat="1" applyFont="1" applyBorder="1" applyAlignment="1">
      <alignment horizontal="center" vertical="center"/>
    </xf>
    <xf numFmtId="0" fontId="15" fillId="0" borderId="0" xfId="106" applyNumberFormat="1">
      <alignment vertical="center"/>
    </xf>
    <xf numFmtId="0" fontId="1" fillId="0" borderId="0" xfId="102" applyNumberFormat="1">
      <alignment vertical="center"/>
    </xf>
    <xf numFmtId="0" fontId="79" fillId="0" borderId="26" xfId="102" applyNumberFormat="1" applyFont="1" applyBorder="1" applyAlignment="1">
      <alignment horizontal="center" vertical="center"/>
    </xf>
    <xf numFmtId="0" fontId="0" fillId="0" borderId="0" xfId="102" applyFont="1">
      <alignment vertical="center"/>
    </xf>
    <xf numFmtId="177" fontId="45" fillId="0" borderId="26" xfId="878" applyNumberFormat="1" applyFont="1" applyBorder="1" applyAlignment="1">
      <alignment horizontal="center" vertical="center" wrapText="1"/>
    </xf>
    <xf numFmtId="0" fontId="77" fillId="0" borderId="26" xfId="0" applyFont="1" applyBorder="1" applyAlignment="1">
      <alignment horizontal="left" vertical="center" wrapText="1" indent="1"/>
    </xf>
    <xf numFmtId="177" fontId="77" fillId="0" borderId="26" xfId="0" applyNumberFormat="1" applyFont="1" applyBorder="1" applyAlignment="1">
      <alignment horizontal="center" vertical="center" wrapText="1"/>
    </xf>
    <xf numFmtId="0" fontId="82" fillId="0" borderId="0" xfId="7" applyFont="1" applyAlignment="1">
      <alignment vertical="center"/>
    </xf>
    <xf numFmtId="0" fontId="78" fillId="0" borderId="26" xfId="106" applyNumberFormat="1" applyFont="1" applyFill="1" applyBorder="1" applyAlignment="1">
      <alignment horizontal="left" vertical="center" wrapText="1"/>
    </xf>
    <xf numFmtId="0" fontId="12" fillId="0" borderId="26" xfId="106" applyNumberFormat="1" applyFont="1" applyFill="1" applyBorder="1" applyAlignment="1">
      <alignment horizontal="left" vertical="center" wrapText="1"/>
    </xf>
    <xf numFmtId="0" fontId="79" fillId="0" borderId="26" xfId="102" applyNumberFormat="1" applyFont="1" applyBorder="1" applyAlignment="1">
      <alignment horizontal="left" vertical="center"/>
    </xf>
    <xf numFmtId="176" fontId="10" fillId="2" borderId="28" xfId="1" applyNumberFormat="1" applyFont="1" applyFill="1" applyBorder="1" applyAlignment="1">
      <alignment horizontal="center" vertical="center" wrapText="1"/>
    </xf>
    <xf numFmtId="177" fontId="10" fillId="2" borderId="26" xfId="3" applyNumberFormat="1" applyFont="1" applyFill="1" applyBorder="1" applyAlignment="1" applyProtection="1">
      <alignment horizontal="right" vertical="center"/>
    </xf>
    <xf numFmtId="177" fontId="10" fillId="0" borderId="26" xfId="878" applyNumberFormat="1" applyFont="1" applyFill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15" fillId="0" borderId="0" xfId="0" applyFont="1">
      <alignment vertical="center"/>
    </xf>
    <xf numFmtId="176" fontId="10" fillId="2" borderId="26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1" fillId="2" borderId="26" xfId="1" applyFont="1" applyFill="1" applyBorder="1" applyAlignment="1">
      <alignment vertical="center" wrapText="1"/>
    </xf>
    <xf numFmtId="0" fontId="10" fillId="0" borderId="26" xfId="1" applyNumberFormat="1" applyFont="1" applyFill="1" applyBorder="1" applyAlignment="1">
      <alignment horizontal="left" vertical="center"/>
    </xf>
    <xf numFmtId="0" fontId="11" fillId="0" borderId="26" xfId="1" applyNumberFormat="1" applyFont="1" applyFill="1" applyBorder="1" applyAlignment="1">
      <alignment horizontal="left" vertical="center"/>
    </xf>
    <xf numFmtId="0" fontId="10" fillId="2" borderId="26" xfId="1" applyNumberFormat="1" applyFont="1" applyFill="1" applyBorder="1" applyAlignment="1">
      <alignment horizontal="left" vertical="center" wrapText="1"/>
    </xf>
    <xf numFmtId="0" fontId="10" fillId="2" borderId="26" xfId="1" applyNumberFormat="1" applyFont="1" applyFill="1" applyBorder="1" applyAlignment="1">
      <alignment vertical="center" wrapText="1"/>
    </xf>
    <xf numFmtId="0" fontId="10" fillId="2" borderId="26" xfId="1" applyFont="1" applyFill="1" applyBorder="1" applyAlignment="1">
      <alignment horizontal="distributed" vertical="center" wrapText="1" indent="2"/>
    </xf>
    <xf numFmtId="194" fontId="10" fillId="2" borderId="26" xfId="1" applyNumberFormat="1" applyFont="1" applyFill="1" applyBorder="1">
      <alignment vertical="center"/>
    </xf>
    <xf numFmtId="194" fontId="2" fillId="2" borderId="26" xfId="1" applyNumberFormat="1" applyFill="1" applyBorder="1">
      <alignment vertical="center"/>
    </xf>
    <xf numFmtId="194" fontId="11" fillId="2" borderId="26" xfId="1" applyNumberFormat="1" applyFont="1" applyFill="1" applyBorder="1">
      <alignment vertical="center"/>
    </xf>
    <xf numFmtId="194" fontId="10" fillId="2" borderId="1" xfId="3" applyNumberFormat="1" applyFont="1" applyFill="1" applyBorder="1" applyAlignment="1" applyProtection="1">
      <alignment horizontal="right" vertical="center"/>
    </xf>
    <xf numFmtId="194" fontId="11" fillId="2" borderId="1" xfId="3" applyNumberFormat="1" applyFont="1" applyFill="1" applyBorder="1" applyAlignment="1" applyProtection="1">
      <alignment horizontal="right" vertical="center"/>
    </xf>
    <xf numFmtId="194" fontId="10" fillId="2" borderId="26" xfId="1" applyNumberFormat="1" applyFont="1" applyFill="1" applyBorder="1" applyAlignment="1">
      <alignment horizontal="right" vertical="center"/>
    </xf>
    <xf numFmtId="194" fontId="14" fillId="2" borderId="26" xfId="1" applyNumberFormat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8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176" fontId="10" fillId="2" borderId="30" xfId="1" applyNumberFormat="1" applyFont="1" applyFill="1" applyBorder="1" applyAlignment="1">
      <alignment horizontal="center" vertical="center" wrapText="1"/>
    </xf>
    <xf numFmtId="176" fontId="10" fillId="2" borderId="5" xfId="1" applyNumberFormat="1" applyFont="1" applyFill="1" applyBorder="1" applyAlignment="1">
      <alignment horizontal="center" vertical="center" wrapText="1"/>
    </xf>
    <xf numFmtId="176" fontId="10" fillId="2" borderId="29" xfId="1" applyNumberFormat="1" applyFont="1" applyFill="1" applyBorder="1" applyAlignment="1">
      <alignment horizontal="center" vertical="center" wrapText="1"/>
    </xf>
    <xf numFmtId="0" fontId="46" fillId="2" borderId="0" xfId="1" applyFont="1" applyFill="1" applyAlignment="1">
      <alignment horizontal="center" vertical="center"/>
    </xf>
    <xf numFmtId="176" fontId="10" fillId="2" borderId="27" xfId="1" applyNumberFormat="1" applyFont="1" applyFill="1" applyBorder="1" applyAlignment="1">
      <alignment horizontal="center" vertical="center" wrapText="1"/>
    </xf>
    <xf numFmtId="176" fontId="10" fillId="2" borderId="9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74" fillId="0" borderId="0" xfId="454" applyFont="1" applyAlignment="1">
      <alignment horizontal="center" vertical="center"/>
    </xf>
    <xf numFmtId="0" fontId="80" fillId="0" borderId="0" xfId="106" applyFont="1" applyBorder="1" applyAlignment="1">
      <alignment horizontal="center" vertical="center"/>
    </xf>
    <xf numFmtId="0" fontId="79" fillId="0" borderId="3" xfId="106" applyNumberFormat="1" applyFont="1" applyBorder="1" applyAlignment="1">
      <alignment horizontal="center" vertical="center"/>
    </xf>
    <xf numFmtId="0" fontId="79" fillId="0" borderId="10" xfId="106" applyNumberFormat="1" applyFont="1" applyBorder="1" applyAlignment="1">
      <alignment horizontal="center" vertical="center"/>
    </xf>
    <xf numFmtId="0" fontId="79" fillId="0" borderId="3" xfId="102" applyNumberFormat="1" applyFont="1" applyBorder="1" applyAlignment="1">
      <alignment horizontal="center" vertical="center"/>
    </xf>
    <xf numFmtId="0" fontId="79" fillId="0" borderId="10" xfId="102" applyNumberFormat="1" applyFont="1" applyBorder="1" applyAlignment="1">
      <alignment horizontal="center" vertical="center"/>
    </xf>
    <xf numFmtId="0" fontId="2" fillId="0" borderId="0" xfId="5">
      <alignment vertical="center"/>
    </xf>
    <xf numFmtId="0" fontId="83" fillId="0" borderId="0" xfId="5" applyFont="1" applyAlignment="1">
      <alignment horizontal="center" vertical="center"/>
    </xf>
    <xf numFmtId="0" fontId="2" fillId="0" borderId="0" xfId="5" applyAlignment="1">
      <alignment vertical="center"/>
    </xf>
    <xf numFmtId="0" fontId="84" fillId="0" borderId="0" xfId="5" applyFont="1" applyAlignment="1">
      <alignment horizontal="center" vertical="center"/>
    </xf>
    <xf numFmtId="0" fontId="85" fillId="0" borderId="0" xfId="5" applyFont="1" applyAlignment="1">
      <alignment horizontal="center" vertical="center"/>
    </xf>
    <xf numFmtId="0" fontId="86" fillId="0" borderId="0" xfId="5" applyFont="1" applyAlignment="1">
      <alignment horizontal="center" vertical="center"/>
    </xf>
    <xf numFmtId="0" fontId="87" fillId="0" borderId="0" xfId="5" applyFont="1" applyAlignment="1">
      <alignment horizontal="center" vertical="center"/>
    </xf>
    <xf numFmtId="57" fontId="86" fillId="0" borderId="0" xfId="5" applyNumberFormat="1" applyFont="1" applyAlignment="1">
      <alignment horizontal="center" vertical="center"/>
    </xf>
    <xf numFmtId="0" fontId="88" fillId="0" borderId="0" xfId="5" applyFont="1" applyAlignment="1">
      <alignment horizontal="center" vertical="center"/>
    </xf>
    <xf numFmtId="0" fontId="89" fillId="0" borderId="0" xfId="5" applyFont="1" applyAlignment="1">
      <alignment horizontal="center" vertical="center"/>
    </xf>
    <xf numFmtId="0" fontId="90" fillId="0" borderId="0" xfId="5" applyFont="1" applyAlignment="1">
      <alignment horizontal="justify" vertical="center"/>
    </xf>
    <xf numFmtId="0" fontId="91" fillId="0" borderId="0" xfId="5" applyFont="1" applyAlignment="1">
      <alignment horizontal="justify" vertical="center"/>
    </xf>
  </cellXfs>
  <cellStyles count="879">
    <cellStyle name="_20100326高清市院遂宁检察院1080P配置清单26日改" xfId="10"/>
    <cellStyle name="_Book1" xfId="11"/>
    <cellStyle name="_Book1_1" xfId="12"/>
    <cellStyle name="_Book1_2" xfId="13"/>
    <cellStyle name="_Book1_2 2" xfId="148"/>
    <cellStyle name="_Book1_3" xfId="149"/>
    <cellStyle name="_ET_STYLE_NoName_00_" xfId="14"/>
    <cellStyle name="_ET_STYLE_NoName_00__Book1" xfId="15"/>
    <cellStyle name="_ET_STYLE_NoName_00__Book1_1" xfId="16"/>
    <cellStyle name="_ET_STYLE_NoName_00__Book1_1 2" xfId="150"/>
    <cellStyle name="_ET_STYLE_NoName_00__Sheet3" xfId="17"/>
    <cellStyle name="_关闭破产企业已移交地方管理中小学校退休教师情况明细表(1)" xfId="151"/>
    <cellStyle name="_弱电系统设备配置报价清单" xfId="18"/>
    <cellStyle name="0,0_x000d_&#10;NA_x000d_&#10;" xfId="19"/>
    <cellStyle name="20% - 强调文字颜色 1 2" xfId="152"/>
    <cellStyle name="20% - 强调文字颜色 1 2 2" xfId="153"/>
    <cellStyle name="20% - 强调文字颜色 1 3" xfId="154"/>
    <cellStyle name="20% - 强调文字颜色 2 2" xfId="155"/>
    <cellStyle name="20% - 强调文字颜色 2 2 2" xfId="156"/>
    <cellStyle name="20% - 强调文字颜色 2 3" xfId="157"/>
    <cellStyle name="20% - 强调文字颜色 3 2" xfId="158"/>
    <cellStyle name="20% - 强调文字颜色 3 2 2" xfId="159"/>
    <cellStyle name="20% - 强调文字颜色 3 3" xfId="160"/>
    <cellStyle name="20% - 强调文字颜色 4 2" xfId="161"/>
    <cellStyle name="20% - 强调文字颜色 4 2 2" xfId="162"/>
    <cellStyle name="20% - 强调文字颜色 4 3" xfId="163"/>
    <cellStyle name="20% - 强调文字颜色 5 2" xfId="164"/>
    <cellStyle name="20% - 强调文字颜色 5 2 2" xfId="165"/>
    <cellStyle name="20% - 强调文字颜色 5 3" xfId="166"/>
    <cellStyle name="20% - 强调文字颜色 6 2" xfId="167"/>
    <cellStyle name="20% - 强调文字颜色 6 2 2" xfId="168"/>
    <cellStyle name="20% - 强调文字颜色 6 3" xfId="169"/>
    <cellStyle name="40% - 强调文字颜色 1 2" xfId="170"/>
    <cellStyle name="40% - 强调文字颜色 1 2 2" xfId="171"/>
    <cellStyle name="40% - 强调文字颜色 1 3" xfId="172"/>
    <cellStyle name="40% - 强调文字颜色 2 2" xfId="173"/>
    <cellStyle name="40% - 强调文字颜色 2 2 2" xfId="174"/>
    <cellStyle name="40% - 强调文字颜色 2 3" xfId="175"/>
    <cellStyle name="40% - 强调文字颜色 3 2" xfId="176"/>
    <cellStyle name="40% - 强调文字颜色 3 2 2" xfId="177"/>
    <cellStyle name="40% - 强调文字颜色 3 3" xfId="178"/>
    <cellStyle name="40% - 强调文字颜色 4 2" xfId="179"/>
    <cellStyle name="40% - 强调文字颜色 4 2 2" xfId="180"/>
    <cellStyle name="40% - 强调文字颜色 4 3" xfId="181"/>
    <cellStyle name="40% - 强调文字颜色 5 2" xfId="182"/>
    <cellStyle name="40% - 强调文字颜色 5 2 2" xfId="183"/>
    <cellStyle name="40% - 强调文字颜色 5 3" xfId="184"/>
    <cellStyle name="40% - 强调文字颜色 6 2" xfId="185"/>
    <cellStyle name="40% - 强调文字颜色 6 2 2" xfId="186"/>
    <cellStyle name="40% - 强调文字颜色 6 3" xfId="187"/>
    <cellStyle name="60% - 强调文字颜色 1 2" xfId="188"/>
    <cellStyle name="60% - 强调文字颜色 1 2 2" xfId="189"/>
    <cellStyle name="60% - 强调文字颜色 1 3" xfId="190"/>
    <cellStyle name="60% - 强调文字颜色 2 2" xfId="191"/>
    <cellStyle name="60% - 强调文字颜色 2 2 2" xfId="192"/>
    <cellStyle name="60% - 强调文字颜色 2 3" xfId="193"/>
    <cellStyle name="60% - 强调文字颜色 3 2" xfId="194"/>
    <cellStyle name="60% - 强调文字颜色 3 2 2" xfId="195"/>
    <cellStyle name="60% - 强调文字颜色 3 3" xfId="196"/>
    <cellStyle name="60% - 强调文字颜色 4 2" xfId="197"/>
    <cellStyle name="60% - 强调文字颜色 4 2 2" xfId="198"/>
    <cellStyle name="60% - 强调文字颜色 4 3" xfId="199"/>
    <cellStyle name="60% - 强调文字颜色 5 2" xfId="200"/>
    <cellStyle name="60% - 强调文字颜色 5 2 2" xfId="201"/>
    <cellStyle name="60% - 强调文字颜色 5 3" xfId="202"/>
    <cellStyle name="60% - 强调文字颜色 6 2" xfId="203"/>
    <cellStyle name="60% - 强调文字颜色 6 2 2" xfId="204"/>
    <cellStyle name="60% - 强调文字颜色 6 3" xfId="205"/>
    <cellStyle name="6mal" xfId="20"/>
    <cellStyle name="Accent1" xfId="21"/>
    <cellStyle name="Accent1 - 20%" xfId="22"/>
    <cellStyle name="Accent1 - 20% 2" xfId="206"/>
    <cellStyle name="Accent1 - 40%" xfId="23"/>
    <cellStyle name="Accent1 - 40% 2" xfId="207"/>
    <cellStyle name="Accent1 - 60%" xfId="24"/>
    <cellStyle name="Accent1 - 60% 2" xfId="208"/>
    <cellStyle name="Accent1 2" xfId="209"/>
    <cellStyle name="Accent1 3" xfId="210"/>
    <cellStyle name="Accent1 4" xfId="211"/>
    <cellStyle name="Accent1 5" xfId="212"/>
    <cellStyle name="Accent2" xfId="25"/>
    <cellStyle name="Accent2 - 20%" xfId="26"/>
    <cellStyle name="Accent2 - 20% 2" xfId="213"/>
    <cellStyle name="Accent2 - 40%" xfId="27"/>
    <cellStyle name="Accent2 - 40% 2" xfId="214"/>
    <cellStyle name="Accent2 - 60%" xfId="28"/>
    <cellStyle name="Accent2 - 60% 2" xfId="215"/>
    <cellStyle name="Accent2 2" xfId="216"/>
    <cellStyle name="Accent2 3" xfId="217"/>
    <cellStyle name="Accent2 4" xfId="218"/>
    <cellStyle name="Accent2 5" xfId="219"/>
    <cellStyle name="Accent3" xfId="29"/>
    <cellStyle name="Accent3 - 20%" xfId="30"/>
    <cellStyle name="Accent3 - 20% 2" xfId="220"/>
    <cellStyle name="Accent3 - 40%" xfId="31"/>
    <cellStyle name="Accent3 - 40% 2" xfId="221"/>
    <cellStyle name="Accent3 - 60%" xfId="32"/>
    <cellStyle name="Accent3 - 60% 2" xfId="222"/>
    <cellStyle name="Accent3 2" xfId="223"/>
    <cellStyle name="Accent3 3" xfId="224"/>
    <cellStyle name="Accent3 4" xfId="225"/>
    <cellStyle name="Accent3 5" xfId="226"/>
    <cellStyle name="Accent4" xfId="33"/>
    <cellStyle name="Accent4 - 20%" xfId="34"/>
    <cellStyle name="Accent4 - 20% 2" xfId="227"/>
    <cellStyle name="Accent4 - 40%" xfId="35"/>
    <cellStyle name="Accent4 - 40% 2" xfId="228"/>
    <cellStyle name="Accent4 - 60%" xfId="36"/>
    <cellStyle name="Accent4 - 60% 2" xfId="229"/>
    <cellStyle name="Accent4 2" xfId="230"/>
    <cellStyle name="Accent4 3" xfId="231"/>
    <cellStyle name="Accent4 4" xfId="232"/>
    <cellStyle name="Accent4 5" xfId="233"/>
    <cellStyle name="Accent5" xfId="37"/>
    <cellStyle name="Accent5 - 20%" xfId="38"/>
    <cellStyle name="Accent5 - 20% 2" xfId="234"/>
    <cellStyle name="Accent5 - 40%" xfId="39"/>
    <cellStyle name="Accent5 - 40% 2" xfId="235"/>
    <cellStyle name="Accent5 - 60%" xfId="40"/>
    <cellStyle name="Accent5 - 60% 2" xfId="236"/>
    <cellStyle name="Accent5 2" xfId="237"/>
    <cellStyle name="Accent5 3" xfId="238"/>
    <cellStyle name="Accent5 4" xfId="239"/>
    <cellStyle name="Accent5 5" xfId="240"/>
    <cellStyle name="Accent6" xfId="41"/>
    <cellStyle name="Accent6 - 20%" xfId="42"/>
    <cellStyle name="Accent6 - 20% 2" xfId="241"/>
    <cellStyle name="Accent6 - 40%" xfId="43"/>
    <cellStyle name="Accent6 - 40% 2" xfId="242"/>
    <cellStyle name="Accent6 - 60%" xfId="44"/>
    <cellStyle name="Accent6 - 60% 2" xfId="243"/>
    <cellStyle name="Accent6 2" xfId="244"/>
    <cellStyle name="Accent6 3" xfId="245"/>
    <cellStyle name="Accent6 4" xfId="246"/>
    <cellStyle name="Accent6 5" xfId="247"/>
    <cellStyle name="args.style" xfId="45"/>
    <cellStyle name="Category" xfId="248"/>
    <cellStyle name="Category 2" xfId="249"/>
    <cellStyle name="ColLevel_0" xfId="250"/>
    <cellStyle name="Comma [0]_!!!GO" xfId="46"/>
    <cellStyle name="comma zerodec" xfId="47"/>
    <cellStyle name="Comma_!!!GO" xfId="48"/>
    <cellStyle name="Currency [0]_!!!GO" xfId="49"/>
    <cellStyle name="Currency_!!!GO" xfId="50"/>
    <cellStyle name="Currency1" xfId="51"/>
    <cellStyle name="Date" xfId="52"/>
    <cellStyle name="Date 2" xfId="251"/>
    <cellStyle name="Dollar (zero dec)" xfId="53"/>
    <cellStyle name="Grey" xfId="54"/>
    <cellStyle name="Header1" xfId="55"/>
    <cellStyle name="Header1 2" xfId="252"/>
    <cellStyle name="Header2" xfId="56"/>
    <cellStyle name="Header2 2" xfId="253"/>
    <cellStyle name="Input [yellow]" xfId="57"/>
    <cellStyle name="Input [yellow] 2" xfId="254"/>
    <cellStyle name="Input Cells" xfId="58"/>
    <cellStyle name="Linked Cells" xfId="59"/>
    <cellStyle name="Millares [0]_96 Risk" xfId="60"/>
    <cellStyle name="Millares_96 Risk" xfId="61"/>
    <cellStyle name="Milliers [0]_!!!GO" xfId="62"/>
    <cellStyle name="Milliers_!!!GO" xfId="63"/>
    <cellStyle name="Moneda [0]_96 Risk" xfId="64"/>
    <cellStyle name="Moneda_96 Risk" xfId="65"/>
    <cellStyle name="Month" xfId="255"/>
    <cellStyle name="Month 2" xfId="256"/>
    <cellStyle name="Mon閠aire [0]_!!!GO" xfId="66"/>
    <cellStyle name="Mon閠aire_!!!GO" xfId="67"/>
    <cellStyle name="New Times Roman" xfId="68"/>
    <cellStyle name="no dec" xfId="69"/>
    <cellStyle name="Normal - Style1" xfId="70"/>
    <cellStyle name="Normal_!!!GO" xfId="71"/>
    <cellStyle name="per.style" xfId="72"/>
    <cellStyle name="Percent [2]" xfId="73"/>
    <cellStyle name="Percent_!!!GO" xfId="74"/>
    <cellStyle name="Pourcentage_pldt" xfId="75"/>
    <cellStyle name="PSChar" xfId="76"/>
    <cellStyle name="PSDate" xfId="77"/>
    <cellStyle name="PSDec" xfId="78"/>
    <cellStyle name="PSHeading" xfId="79"/>
    <cellStyle name="PSHeading 2" xfId="257"/>
    <cellStyle name="PSInt" xfId="80"/>
    <cellStyle name="PSSpacer" xfId="81"/>
    <cellStyle name="RowLevel_0" xfId="258"/>
    <cellStyle name="sstot" xfId="82"/>
    <cellStyle name="Standard_AREAS" xfId="83"/>
    <cellStyle name="t" xfId="84"/>
    <cellStyle name="t_HVAC Equipment (3)" xfId="85"/>
    <cellStyle name="百分比 2" xfId="4"/>
    <cellStyle name="百分比 2 10" xfId="259"/>
    <cellStyle name="百分比 2 11" xfId="260"/>
    <cellStyle name="百分比 2 2" xfId="261"/>
    <cellStyle name="百分比 2 2 2" xfId="262"/>
    <cellStyle name="百分比 2 2 2 2" xfId="263"/>
    <cellStyle name="百分比 2 2 3" xfId="264"/>
    <cellStyle name="百分比 2 2 4" xfId="265"/>
    <cellStyle name="百分比 2 3" xfId="266"/>
    <cellStyle name="百分比 2 3 2" xfId="267"/>
    <cellStyle name="百分比 2 3 2 2" xfId="268"/>
    <cellStyle name="百分比 2 3 3" xfId="269"/>
    <cellStyle name="百分比 2 3 4" xfId="270"/>
    <cellStyle name="百分比 2 4" xfId="271"/>
    <cellStyle name="百分比 2 4 2" xfId="272"/>
    <cellStyle name="百分比 2 4 3" xfId="273"/>
    <cellStyle name="百分比 2 5" xfId="274"/>
    <cellStyle name="百分比 2 6" xfId="275"/>
    <cellStyle name="百分比 2 7" xfId="276"/>
    <cellStyle name="百分比 2 8" xfId="277"/>
    <cellStyle name="百分比 2 9" xfId="278"/>
    <cellStyle name="百分比 2 9 2" xfId="279"/>
    <cellStyle name="百分比 3" xfId="86"/>
    <cellStyle name="百分比 3 2" xfId="87"/>
    <cellStyle name="百分比 3 3" xfId="280"/>
    <cellStyle name="百分比 4" xfId="281"/>
    <cellStyle name="百分比 4 2" xfId="282"/>
    <cellStyle name="百分比 5" xfId="283"/>
    <cellStyle name="百分比 6" xfId="284"/>
    <cellStyle name="百分比 7" xfId="285"/>
    <cellStyle name="百分比 8" xfId="286"/>
    <cellStyle name="百分比 9" xfId="287"/>
    <cellStyle name="捠壿 [0.00]_Region Orders (2)" xfId="88"/>
    <cellStyle name="捠壿_Region Orders (2)" xfId="89"/>
    <cellStyle name="编号" xfId="90"/>
    <cellStyle name="编号 2" xfId="288"/>
    <cellStyle name="标题 1 2" xfId="289"/>
    <cellStyle name="标题 1 2 2" xfId="290"/>
    <cellStyle name="标题 1 2 2 2" xfId="291"/>
    <cellStyle name="标题 1 2 3" xfId="292"/>
    <cellStyle name="标题 1 2 4" xfId="293"/>
    <cellStyle name="标题 1 3" xfId="294"/>
    <cellStyle name="标题 1 3 2" xfId="295"/>
    <cellStyle name="标题 1 3 2 2" xfId="296"/>
    <cellStyle name="标题 1 3 3" xfId="297"/>
    <cellStyle name="标题 1 3 4" xfId="298"/>
    <cellStyle name="标题 1 4" xfId="299"/>
    <cellStyle name="标题 1 4 2" xfId="300"/>
    <cellStyle name="标题 1 4 2 2" xfId="301"/>
    <cellStyle name="标题 1 4 3" xfId="302"/>
    <cellStyle name="标题 1 4 4" xfId="303"/>
    <cellStyle name="标题 1 5" xfId="304"/>
    <cellStyle name="标题 1 5 2" xfId="305"/>
    <cellStyle name="标题 1 5 3" xfId="306"/>
    <cellStyle name="标题 1 6" xfId="307"/>
    <cellStyle name="标题 1 7" xfId="308"/>
    <cellStyle name="标题 10" xfId="309"/>
    <cellStyle name="标题 2 2" xfId="310"/>
    <cellStyle name="标题 2 2 2" xfId="311"/>
    <cellStyle name="标题 2 2 2 2" xfId="312"/>
    <cellStyle name="标题 2 2 3" xfId="313"/>
    <cellStyle name="标题 2 2 4" xfId="314"/>
    <cellStyle name="标题 2 3" xfId="315"/>
    <cellStyle name="标题 2 3 2" xfId="316"/>
    <cellStyle name="标题 2 3 2 2" xfId="317"/>
    <cellStyle name="标题 2 3 3" xfId="318"/>
    <cellStyle name="标题 2 3 4" xfId="319"/>
    <cellStyle name="标题 2 4" xfId="320"/>
    <cellStyle name="标题 2 4 2" xfId="321"/>
    <cellStyle name="标题 2 4 2 2" xfId="322"/>
    <cellStyle name="标题 2 4 3" xfId="323"/>
    <cellStyle name="标题 2 4 4" xfId="324"/>
    <cellStyle name="标题 2 5" xfId="325"/>
    <cellStyle name="标题 2 5 2" xfId="326"/>
    <cellStyle name="标题 2 5 3" xfId="327"/>
    <cellStyle name="标题 2 6" xfId="328"/>
    <cellStyle name="标题 2 7" xfId="329"/>
    <cellStyle name="标题 3 2" xfId="330"/>
    <cellStyle name="标题 3 2 2" xfId="331"/>
    <cellStyle name="标题 3 2 2 2" xfId="332"/>
    <cellStyle name="标题 3 2 3" xfId="333"/>
    <cellStyle name="标题 3 2 4" xfId="334"/>
    <cellStyle name="标题 3 3" xfId="335"/>
    <cellStyle name="标题 3 3 2" xfId="336"/>
    <cellStyle name="标题 3 3 2 2" xfId="337"/>
    <cellStyle name="标题 3 3 3" xfId="338"/>
    <cellStyle name="标题 3 3 4" xfId="339"/>
    <cellStyle name="标题 3 4" xfId="340"/>
    <cellStyle name="标题 3 4 2" xfId="341"/>
    <cellStyle name="标题 3 4 2 2" xfId="342"/>
    <cellStyle name="标题 3 4 3" xfId="343"/>
    <cellStyle name="标题 3 4 4" xfId="344"/>
    <cellStyle name="标题 3 5" xfId="345"/>
    <cellStyle name="标题 3 5 2" xfId="346"/>
    <cellStyle name="标题 3 5 3" xfId="347"/>
    <cellStyle name="标题 3 6" xfId="348"/>
    <cellStyle name="标题 3 7" xfId="349"/>
    <cellStyle name="标题 4 2" xfId="350"/>
    <cellStyle name="标题 4 2 2" xfId="351"/>
    <cellStyle name="标题 4 2 2 2" xfId="352"/>
    <cellStyle name="标题 4 2 3" xfId="353"/>
    <cellStyle name="标题 4 2 4" xfId="354"/>
    <cellStyle name="标题 4 3" xfId="355"/>
    <cellStyle name="标题 4 3 2" xfId="356"/>
    <cellStyle name="标题 4 3 2 2" xfId="357"/>
    <cellStyle name="标题 4 3 3" xfId="358"/>
    <cellStyle name="标题 4 3 4" xfId="359"/>
    <cellStyle name="标题 4 4" xfId="360"/>
    <cellStyle name="标题 4 4 2" xfId="361"/>
    <cellStyle name="标题 4 4 2 2" xfId="362"/>
    <cellStyle name="标题 4 4 3" xfId="363"/>
    <cellStyle name="标题 4 4 4" xfId="364"/>
    <cellStyle name="标题 4 5" xfId="365"/>
    <cellStyle name="标题 4 5 2" xfId="366"/>
    <cellStyle name="标题 4 5 3" xfId="367"/>
    <cellStyle name="标题 4 6" xfId="368"/>
    <cellStyle name="标题 4 7" xfId="369"/>
    <cellStyle name="标题 5" xfId="370"/>
    <cellStyle name="标题 5 2" xfId="371"/>
    <cellStyle name="标题 5 2 2" xfId="372"/>
    <cellStyle name="标题 5 3" xfId="373"/>
    <cellStyle name="标题 5 4" xfId="374"/>
    <cellStyle name="标题 6" xfId="375"/>
    <cellStyle name="标题 6 2" xfId="376"/>
    <cellStyle name="标题 6 2 2" xfId="377"/>
    <cellStyle name="标题 6 3" xfId="378"/>
    <cellStyle name="标题 6 4" xfId="379"/>
    <cellStyle name="标题 7" xfId="380"/>
    <cellStyle name="标题 7 2" xfId="381"/>
    <cellStyle name="标题 7 2 2" xfId="382"/>
    <cellStyle name="标题 7 3" xfId="383"/>
    <cellStyle name="标题 7 4" xfId="384"/>
    <cellStyle name="标题 8" xfId="385"/>
    <cellStyle name="标题 8 2" xfId="386"/>
    <cellStyle name="标题 8 3" xfId="387"/>
    <cellStyle name="标题 9" xfId="388"/>
    <cellStyle name="标题1" xfId="91"/>
    <cellStyle name="标题1 2" xfId="389"/>
    <cellStyle name="表标题" xfId="92"/>
    <cellStyle name="表标题 2" xfId="390"/>
    <cellStyle name="部门" xfId="93"/>
    <cellStyle name="部门 2" xfId="391"/>
    <cellStyle name="差 2" xfId="392"/>
    <cellStyle name="差 2 2" xfId="393"/>
    <cellStyle name="差 2 2 2" xfId="394"/>
    <cellStyle name="差 2 3" xfId="395"/>
    <cellStyle name="差 2 4" xfId="396"/>
    <cellStyle name="差 3" xfId="397"/>
    <cellStyle name="差 3 2" xfId="398"/>
    <cellStyle name="差 3 2 2" xfId="399"/>
    <cellStyle name="差 3 3" xfId="400"/>
    <cellStyle name="差 3 4" xfId="401"/>
    <cellStyle name="差 4" xfId="402"/>
    <cellStyle name="差 4 2" xfId="403"/>
    <cellStyle name="差 4 2 2" xfId="404"/>
    <cellStyle name="差 4 3" xfId="405"/>
    <cellStyle name="差 4 4" xfId="406"/>
    <cellStyle name="差 5" xfId="407"/>
    <cellStyle name="差 5 2" xfId="408"/>
    <cellStyle name="差 5 3" xfId="409"/>
    <cellStyle name="差 6" xfId="410"/>
    <cellStyle name="差 7" xfId="411"/>
    <cellStyle name="差 8" xfId="412"/>
    <cellStyle name="差_0502通海县" xfId="413"/>
    <cellStyle name="差_0502通海县 2" xfId="414"/>
    <cellStyle name="差_0502通海县 2 2" xfId="415"/>
    <cellStyle name="差_0502通海县 3" xfId="416"/>
    <cellStyle name="差_0605石屏" xfId="417"/>
    <cellStyle name="差_0605石屏 2" xfId="418"/>
    <cellStyle name="差_0605石屏 2 2" xfId="419"/>
    <cellStyle name="差_0605石屏 3" xfId="420"/>
    <cellStyle name="差_0605石屏县" xfId="421"/>
    <cellStyle name="差_0605石屏县 2" xfId="422"/>
    <cellStyle name="差_0605石屏县 2 2" xfId="423"/>
    <cellStyle name="差_0605石屏县 3" xfId="424"/>
    <cellStyle name="差_1110洱源" xfId="425"/>
    <cellStyle name="差_1110洱源 2" xfId="426"/>
    <cellStyle name="差_1110洱源 2 2" xfId="427"/>
    <cellStyle name="差_1110洱源 3" xfId="428"/>
    <cellStyle name="差_11大理" xfId="429"/>
    <cellStyle name="差_11大理 2" xfId="430"/>
    <cellStyle name="差_11大理 2 2" xfId="431"/>
    <cellStyle name="差_11大理 3" xfId="432"/>
    <cellStyle name="差_2007年地州资金往来对账表" xfId="433"/>
    <cellStyle name="差_2007年地州资金往来对账表 2" xfId="434"/>
    <cellStyle name="差_2007年地州资金往来对账表 2 2" xfId="435"/>
    <cellStyle name="差_2007年地州资金往来对账表 3" xfId="436"/>
    <cellStyle name="差_2008年地州对账表(国库资金）" xfId="437"/>
    <cellStyle name="差_2008年地州对账表(国库资金） 2" xfId="438"/>
    <cellStyle name="差_2008年地州对账表(国库资金） 2 2" xfId="439"/>
    <cellStyle name="差_2008年地州对账表(国库资金） 3" xfId="440"/>
    <cellStyle name="差_2011年市本级预算（1月17日人代会通过）" xfId="94"/>
    <cellStyle name="差_2012年市本级预算（2012.1.13人代会通过后）" xfId="95"/>
    <cellStyle name="差_2013年市本级预算（汇总调整公式1）12.20" xfId="96"/>
    <cellStyle name="差_Book1" xfId="97"/>
    <cellStyle name="差_Book1 2" xfId="441"/>
    <cellStyle name="差_Book1_1" xfId="98"/>
    <cellStyle name="差_M01-1" xfId="442"/>
    <cellStyle name="差_M01-1 2" xfId="443"/>
    <cellStyle name="差_M01-1 2 2" xfId="444"/>
    <cellStyle name="差_M01-1 3" xfId="445"/>
    <cellStyle name="差_临沧市本级2012年项目支出表" xfId="99"/>
    <cellStyle name="常规" xfId="0" builtinId="0"/>
    <cellStyle name="常规 10" xfId="5"/>
    <cellStyle name="常规 10 2" xfId="446"/>
    <cellStyle name="常规 10 2 2" xfId="447"/>
    <cellStyle name="常规 10 41" xfId="448"/>
    <cellStyle name="常规 11" xfId="100"/>
    <cellStyle name="常规 11 2" xfId="449"/>
    <cellStyle name="常规 11 3" xfId="450"/>
    <cellStyle name="常规 12" xfId="101"/>
    <cellStyle name="常规 13" xfId="102"/>
    <cellStyle name="常规 14" xfId="451"/>
    <cellStyle name="常规 15" xfId="452"/>
    <cellStyle name="常规 15 2" xfId="453"/>
    <cellStyle name="常规 16" xfId="454"/>
    <cellStyle name="常规 16 2" xfId="455"/>
    <cellStyle name="常规 17" xfId="456"/>
    <cellStyle name="常规 17 2" xfId="457"/>
    <cellStyle name="常规 18" xfId="458"/>
    <cellStyle name="常规 18 2" xfId="459"/>
    <cellStyle name="常规 19" xfId="460"/>
    <cellStyle name="常规 19 2" xfId="461"/>
    <cellStyle name="常规 2" xfId="6"/>
    <cellStyle name="常规 2 10" xfId="462"/>
    <cellStyle name="常规 2 11" xfId="463"/>
    <cellStyle name="常规 2 12" xfId="464"/>
    <cellStyle name="常规 2 13" xfId="465"/>
    <cellStyle name="常规 2 14" xfId="466"/>
    <cellStyle name="常规 2 15" xfId="467"/>
    <cellStyle name="常规 2 2" xfId="103"/>
    <cellStyle name="常规 2 2 11" xfId="468"/>
    <cellStyle name="常规 2 2 11 2" xfId="469"/>
    <cellStyle name="常规 2 2 2" xfId="470"/>
    <cellStyle name="常规 2 2 2 2" xfId="471"/>
    <cellStyle name="常规 2 2 2 2 2" xfId="472"/>
    <cellStyle name="常规 2 2 2 3" xfId="473"/>
    <cellStyle name="常规 2 2 2 4" xfId="474"/>
    <cellStyle name="常规 2 2 3" xfId="475"/>
    <cellStyle name="常规 2 2 3 2" xfId="476"/>
    <cellStyle name="常规 2 2 3 3" xfId="477"/>
    <cellStyle name="常规 2 2 4" xfId="478"/>
    <cellStyle name="常规 2 2 5" xfId="479"/>
    <cellStyle name="常规 2 2 6" xfId="480"/>
    <cellStyle name="常规 2 3" xfId="104"/>
    <cellStyle name="常规 2 3 2" xfId="105"/>
    <cellStyle name="常规 2 3 2 2" xfId="481"/>
    <cellStyle name="常规 2 3 2 2 2" xfId="482"/>
    <cellStyle name="常规 2 3 2 3" xfId="483"/>
    <cellStyle name="常规 2 3 2 4" xfId="484"/>
    <cellStyle name="常规 2 3 3" xfId="485"/>
    <cellStyle name="常规 2 3 3 2" xfId="486"/>
    <cellStyle name="常规 2 3 3 3" xfId="487"/>
    <cellStyle name="常规 2 3 4" xfId="488"/>
    <cellStyle name="常规 2 3 5" xfId="489"/>
    <cellStyle name="常规 2 4" xfId="106"/>
    <cellStyle name="常规 2 4 2" xfId="490"/>
    <cellStyle name="常规 2 4 2 2" xfId="491"/>
    <cellStyle name="常规 2 4 2 3" xfId="492"/>
    <cellStyle name="常规 2 4 3" xfId="493"/>
    <cellStyle name="常规 2 4 4" xfId="494"/>
    <cellStyle name="常规 2 5" xfId="495"/>
    <cellStyle name="常规 2 5 2" xfId="496"/>
    <cellStyle name="常规 2 5 2 2" xfId="497"/>
    <cellStyle name="常规 2 5 3" xfId="498"/>
    <cellStyle name="常规 2 5 4" xfId="499"/>
    <cellStyle name="常规 2 6" xfId="500"/>
    <cellStyle name="常规 2 6 2" xfId="501"/>
    <cellStyle name="常规 2 6 2 2" xfId="502"/>
    <cellStyle name="常规 2 6 3" xfId="503"/>
    <cellStyle name="常规 2 6 4" xfId="504"/>
    <cellStyle name="常规 2 7" xfId="505"/>
    <cellStyle name="常规 2 7 2" xfId="506"/>
    <cellStyle name="常规 2 7 3" xfId="507"/>
    <cellStyle name="常规 2 8" xfId="508"/>
    <cellStyle name="常规 2 8 2" xfId="509"/>
    <cellStyle name="常规 2 9" xfId="510"/>
    <cellStyle name="常规 2 9 2" xfId="511"/>
    <cellStyle name="常规 2 9 3" xfId="512"/>
    <cellStyle name="常规 20" xfId="513"/>
    <cellStyle name="常规 21" xfId="514"/>
    <cellStyle name="常规 22" xfId="515"/>
    <cellStyle name="常规 23" xfId="516"/>
    <cellStyle name="常规 24" xfId="517"/>
    <cellStyle name="常规 25" xfId="518"/>
    <cellStyle name="常规 25 2" xfId="519"/>
    <cellStyle name="常规 26" xfId="520"/>
    <cellStyle name="常规 26 2" xfId="521"/>
    <cellStyle name="常规 27" xfId="522"/>
    <cellStyle name="常规 28" xfId="878"/>
    <cellStyle name="常规 3" xfId="7"/>
    <cellStyle name="常规 3 2" xfId="107"/>
    <cellStyle name="常规 3 2 2" xfId="108"/>
    <cellStyle name="常规 3 2 2 2" xfId="523"/>
    <cellStyle name="常规 3 2 3" xfId="524"/>
    <cellStyle name="常规 3 2 4" xfId="525"/>
    <cellStyle name="常规 3 3" xfId="109"/>
    <cellStyle name="常规 3 3 2" xfId="526"/>
    <cellStyle name="常规 3 3 2 2" xfId="527"/>
    <cellStyle name="常规 3 3 3" xfId="528"/>
    <cellStyle name="常规 3 3 4" xfId="529"/>
    <cellStyle name="常规 3 3 5" xfId="530"/>
    <cellStyle name="常规 3 4" xfId="531"/>
    <cellStyle name="常规 3 4 2" xfId="532"/>
    <cellStyle name="常规 3 5" xfId="533"/>
    <cellStyle name="常规 3 6" xfId="534"/>
    <cellStyle name="常规 3 7" xfId="535"/>
    <cellStyle name="常规 3_Book1" xfId="536"/>
    <cellStyle name="常规 4" xfId="2"/>
    <cellStyle name="常规 4 2" xfId="537"/>
    <cellStyle name="常规 4 2 2" xfId="538"/>
    <cellStyle name="常规 4 2 2 2" xfId="539"/>
    <cellStyle name="常规 4 2 3" xfId="540"/>
    <cellStyle name="常规 4 2 4" xfId="541"/>
    <cellStyle name="常规 4 3" xfId="542"/>
    <cellStyle name="常规 4 3 2" xfId="543"/>
    <cellStyle name="常规 4 3 2 2" xfId="544"/>
    <cellStyle name="常规 4 3 3" xfId="545"/>
    <cellStyle name="常规 4 3 4" xfId="546"/>
    <cellStyle name="常规 4 4" xfId="547"/>
    <cellStyle name="常规 4 5" xfId="548"/>
    <cellStyle name="常规 4 6" xfId="549"/>
    <cellStyle name="常规 5" xfId="110"/>
    <cellStyle name="常规 5 2" xfId="111"/>
    <cellStyle name="常规 5 2 2" xfId="112"/>
    <cellStyle name="常规 5 2 3" xfId="550"/>
    <cellStyle name="常规 5 3" xfId="551"/>
    <cellStyle name="常规 5 3 2" xfId="552"/>
    <cellStyle name="常规 5 4" xfId="553"/>
    <cellStyle name="常规 6" xfId="113"/>
    <cellStyle name="常规 6 2" xfId="554"/>
    <cellStyle name="常规 6 2 2" xfId="555"/>
    <cellStyle name="常规 6 3" xfId="556"/>
    <cellStyle name="常规 6 3 2" xfId="557"/>
    <cellStyle name="常规 6 4" xfId="558"/>
    <cellStyle name="常规 7" xfId="114"/>
    <cellStyle name="常规 7 2" xfId="559"/>
    <cellStyle name="常规 7 2 2" xfId="560"/>
    <cellStyle name="常规 7 3" xfId="561"/>
    <cellStyle name="常规 8" xfId="8"/>
    <cellStyle name="常规 8 2" xfId="115"/>
    <cellStyle name="常规 8 3" xfId="562"/>
    <cellStyle name="常规 8 4" xfId="563"/>
    <cellStyle name="常规 9" xfId="116"/>
    <cellStyle name="常规 9 2" xfId="564"/>
    <cellStyle name="常规 9 5" xfId="565"/>
    <cellStyle name="常规 94" xfId="566"/>
    <cellStyle name="常规 95" xfId="567"/>
    <cellStyle name="常规_2007年云南省向人大报送政府收支预算表格式编制过程表 2" xfId="1"/>
    <cellStyle name="常规_exceltmp1" xfId="3"/>
    <cellStyle name="常规_exceltmp1 2" xfId="568"/>
    <cellStyle name="超级链接" xfId="569"/>
    <cellStyle name="超级链接 2" xfId="570"/>
    <cellStyle name="超级链接 2 2" xfId="571"/>
    <cellStyle name="超级链接 3" xfId="572"/>
    <cellStyle name="超链接 2" xfId="573"/>
    <cellStyle name="超链接 2 2" xfId="574"/>
    <cellStyle name="超链接 2 2 2" xfId="575"/>
    <cellStyle name="超链接 3" xfId="576"/>
    <cellStyle name="超链接 3 2" xfId="577"/>
    <cellStyle name="超链接 4" xfId="578"/>
    <cellStyle name="超链接 4 2" xfId="579"/>
    <cellStyle name="分级显示行_1_Book1" xfId="117"/>
    <cellStyle name="分级显示列_1_Book1" xfId="118"/>
    <cellStyle name="好 2" xfId="580"/>
    <cellStyle name="好 2 2" xfId="581"/>
    <cellStyle name="好 2 2 2" xfId="582"/>
    <cellStyle name="好 2 3" xfId="583"/>
    <cellStyle name="好 2 4" xfId="584"/>
    <cellStyle name="好 3" xfId="585"/>
    <cellStyle name="好 3 2" xfId="586"/>
    <cellStyle name="好 3 2 2" xfId="587"/>
    <cellStyle name="好 3 3" xfId="588"/>
    <cellStyle name="好 3 4" xfId="589"/>
    <cellStyle name="好 4" xfId="590"/>
    <cellStyle name="好 4 2" xfId="591"/>
    <cellStyle name="好 4 2 2" xfId="592"/>
    <cellStyle name="好 4 3" xfId="593"/>
    <cellStyle name="好 4 4" xfId="594"/>
    <cellStyle name="好 5" xfId="595"/>
    <cellStyle name="好 5 2" xfId="596"/>
    <cellStyle name="好 5 3" xfId="597"/>
    <cellStyle name="好 6" xfId="598"/>
    <cellStyle name="好 7" xfId="599"/>
    <cellStyle name="好 8" xfId="600"/>
    <cellStyle name="好_0502通海县" xfId="601"/>
    <cellStyle name="好_0502通海县 2" xfId="602"/>
    <cellStyle name="好_0502通海县 2 2" xfId="603"/>
    <cellStyle name="好_0502通海县 3" xfId="604"/>
    <cellStyle name="好_0605石屏" xfId="605"/>
    <cellStyle name="好_0605石屏 2" xfId="606"/>
    <cellStyle name="好_0605石屏 2 2" xfId="607"/>
    <cellStyle name="好_0605石屏 3" xfId="608"/>
    <cellStyle name="好_0605石屏县" xfId="609"/>
    <cellStyle name="好_0605石屏县 2" xfId="610"/>
    <cellStyle name="好_0605石屏县 2 2" xfId="611"/>
    <cellStyle name="好_0605石屏县 3" xfId="612"/>
    <cellStyle name="好_1110洱源" xfId="613"/>
    <cellStyle name="好_1110洱源 2" xfId="614"/>
    <cellStyle name="好_1110洱源 2 2" xfId="615"/>
    <cellStyle name="好_1110洱源 3" xfId="616"/>
    <cellStyle name="好_11大理" xfId="617"/>
    <cellStyle name="好_11大理 2" xfId="618"/>
    <cellStyle name="好_11大理 2 2" xfId="619"/>
    <cellStyle name="好_11大理 3" xfId="620"/>
    <cellStyle name="好_2007年地州资金往来对账表" xfId="621"/>
    <cellStyle name="好_2007年地州资金往来对账表 2" xfId="622"/>
    <cellStyle name="好_2007年地州资金往来对账表 2 2" xfId="623"/>
    <cellStyle name="好_2007年地州资金往来对账表 3" xfId="624"/>
    <cellStyle name="好_2008年地州对账表(国库资金）" xfId="625"/>
    <cellStyle name="好_2008年地州对账表(国库资金） 2" xfId="626"/>
    <cellStyle name="好_2008年地州对账表(国库资金） 2 2" xfId="627"/>
    <cellStyle name="好_2008年地州对账表(国库资金） 3" xfId="628"/>
    <cellStyle name="好_2011年市本级预算（1月17日人代会通过）" xfId="119"/>
    <cellStyle name="好_2012年市本级预算（2012.1.13人代会通过后）" xfId="120"/>
    <cellStyle name="好_2013年市本级预算（汇总调整公式1）12.20" xfId="121"/>
    <cellStyle name="好_Book1" xfId="122"/>
    <cellStyle name="好_Book1 2" xfId="629"/>
    <cellStyle name="好_Book1_1" xfId="123"/>
    <cellStyle name="好_M01-1" xfId="630"/>
    <cellStyle name="好_M01-1 2" xfId="631"/>
    <cellStyle name="好_M01-1 2 2" xfId="632"/>
    <cellStyle name="好_M01-1 3" xfId="633"/>
    <cellStyle name="好_临沧市本级2012年项目支出表" xfId="124"/>
    <cellStyle name="后继超级链接" xfId="634"/>
    <cellStyle name="后继超级链接 2" xfId="635"/>
    <cellStyle name="后继超级链接 2 2" xfId="636"/>
    <cellStyle name="后继超级链接 3" xfId="637"/>
    <cellStyle name="汇总 2" xfId="638"/>
    <cellStyle name="汇总 2 2" xfId="639"/>
    <cellStyle name="汇总 2 2 2" xfId="640"/>
    <cellStyle name="汇总 2 3" xfId="641"/>
    <cellStyle name="汇总 2 4" xfId="642"/>
    <cellStyle name="汇总 3" xfId="643"/>
    <cellStyle name="汇总 3 2" xfId="644"/>
    <cellStyle name="汇总 3 2 2" xfId="645"/>
    <cellStyle name="汇总 3 3" xfId="646"/>
    <cellStyle name="汇总 3 4" xfId="647"/>
    <cellStyle name="汇总 4" xfId="648"/>
    <cellStyle name="汇总 4 2" xfId="649"/>
    <cellStyle name="汇总 4 2 2" xfId="650"/>
    <cellStyle name="汇总 4 3" xfId="651"/>
    <cellStyle name="汇总 4 4" xfId="652"/>
    <cellStyle name="汇总 5" xfId="653"/>
    <cellStyle name="汇总 5 2" xfId="654"/>
    <cellStyle name="汇总 5 3" xfId="655"/>
    <cellStyle name="汇总 6" xfId="656"/>
    <cellStyle name="汇总 7" xfId="657"/>
    <cellStyle name="汇总 8" xfId="658"/>
    <cellStyle name="计算 2" xfId="659"/>
    <cellStyle name="计算 2 2" xfId="660"/>
    <cellStyle name="计算 2 2 2" xfId="661"/>
    <cellStyle name="计算 2 3" xfId="662"/>
    <cellStyle name="计算 2 4" xfId="663"/>
    <cellStyle name="计算 3" xfId="664"/>
    <cellStyle name="计算 3 2" xfId="665"/>
    <cellStyle name="计算 3 2 2" xfId="666"/>
    <cellStyle name="计算 3 3" xfId="667"/>
    <cellStyle name="计算 3 4" xfId="668"/>
    <cellStyle name="计算 4" xfId="669"/>
    <cellStyle name="计算 4 2" xfId="670"/>
    <cellStyle name="计算 4 2 2" xfId="671"/>
    <cellStyle name="计算 4 3" xfId="672"/>
    <cellStyle name="计算 4 4" xfId="673"/>
    <cellStyle name="计算 5" xfId="674"/>
    <cellStyle name="计算 5 2" xfId="675"/>
    <cellStyle name="计算 5 3" xfId="676"/>
    <cellStyle name="计算 6" xfId="677"/>
    <cellStyle name="计算 7" xfId="678"/>
    <cellStyle name="计算 8" xfId="679"/>
    <cellStyle name="检查单元格 2" xfId="680"/>
    <cellStyle name="检查单元格 2 2" xfId="681"/>
    <cellStyle name="检查单元格 2 2 2" xfId="682"/>
    <cellStyle name="检查单元格 2 3" xfId="683"/>
    <cellStyle name="检查单元格 2 4" xfId="684"/>
    <cellStyle name="检查单元格 3" xfId="685"/>
    <cellStyle name="检查单元格 3 2" xfId="686"/>
    <cellStyle name="检查单元格 3 2 2" xfId="687"/>
    <cellStyle name="检查单元格 3 3" xfId="688"/>
    <cellStyle name="检查单元格 3 4" xfId="689"/>
    <cellStyle name="检查单元格 4" xfId="690"/>
    <cellStyle name="检查单元格 4 2" xfId="691"/>
    <cellStyle name="检查单元格 4 2 2" xfId="692"/>
    <cellStyle name="检查单元格 4 3" xfId="693"/>
    <cellStyle name="检查单元格 4 4" xfId="694"/>
    <cellStyle name="检查单元格 5" xfId="695"/>
    <cellStyle name="检查单元格 5 2" xfId="696"/>
    <cellStyle name="检查单元格 5 3" xfId="697"/>
    <cellStyle name="检查单元格 6" xfId="698"/>
    <cellStyle name="检查单元格 7" xfId="699"/>
    <cellStyle name="检查单元格 8" xfId="700"/>
    <cellStyle name="解释性文本 2" xfId="701"/>
    <cellStyle name="解释性文本 2 2" xfId="702"/>
    <cellStyle name="解释性文本 2 2 2" xfId="703"/>
    <cellStyle name="解释性文本 2 3" xfId="704"/>
    <cellStyle name="解释性文本 2 4" xfId="705"/>
    <cellStyle name="解释性文本 3" xfId="706"/>
    <cellStyle name="解释性文本 3 2" xfId="707"/>
    <cellStyle name="解释性文本 3 2 2" xfId="708"/>
    <cellStyle name="解释性文本 3 3" xfId="709"/>
    <cellStyle name="解释性文本 3 4" xfId="710"/>
    <cellStyle name="解释性文本 4" xfId="711"/>
    <cellStyle name="解释性文本 4 2" xfId="712"/>
    <cellStyle name="解释性文本 4 2 2" xfId="713"/>
    <cellStyle name="解释性文本 4 3" xfId="714"/>
    <cellStyle name="解释性文本 4 4" xfId="715"/>
    <cellStyle name="解释性文本 5" xfId="716"/>
    <cellStyle name="解释性文本 5 2" xfId="717"/>
    <cellStyle name="解释性文本 5 3" xfId="718"/>
    <cellStyle name="解释性文本 6" xfId="719"/>
    <cellStyle name="解释性文本 7" xfId="720"/>
    <cellStyle name="借出原因" xfId="125"/>
    <cellStyle name="借出原因 2" xfId="721"/>
    <cellStyle name="警告文本 2" xfId="722"/>
    <cellStyle name="警告文本 2 2" xfId="723"/>
    <cellStyle name="警告文本 2 2 2" xfId="724"/>
    <cellStyle name="警告文本 2 3" xfId="725"/>
    <cellStyle name="警告文本 2 4" xfId="726"/>
    <cellStyle name="警告文本 3" xfId="727"/>
    <cellStyle name="警告文本 3 2" xfId="728"/>
    <cellStyle name="警告文本 3 2 2" xfId="729"/>
    <cellStyle name="警告文本 3 3" xfId="730"/>
    <cellStyle name="警告文本 3 4" xfId="731"/>
    <cellStyle name="警告文本 4" xfId="732"/>
    <cellStyle name="警告文本 4 2" xfId="733"/>
    <cellStyle name="警告文本 4 2 2" xfId="734"/>
    <cellStyle name="警告文本 4 3" xfId="735"/>
    <cellStyle name="警告文本 4 4" xfId="736"/>
    <cellStyle name="警告文本 5" xfId="737"/>
    <cellStyle name="警告文本 5 2" xfId="738"/>
    <cellStyle name="警告文本 5 3" xfId="739"/>
    <cellStyle name="警告文本 6" xfId="740"/>
    <cellStyle name="警告文本 7" xfId="741"/>
    <cellStyle name="链接单元格 2" xfId="742"/>
    <cellStyle name="链接单元格 2 2" xfId="743"/>
    <cellStyle name="链接单元格 2 2 2" xfId="744"/>
    <cellStyle name="链接单元格 2 3" xfId="745"/>
    <cellStyle name="链接单元格 2 4" xfId="746"/>
    <cellStyle name="链接单元格 3" xfId="747"/>
    <cellStyle name="链接单元格 3 2" xfId="748"/>
    <cellStyle name="链接单元格 3 2 2" xfId="749"/>
    <cellStyle name="链接单元格 3 3" xfId="750"/>
    <cellStyle name="链接单元格 3 4" xfId="751"/>
    <cellStyle name="链接单元格 4" xfId="752"/>
    <cellStyle name="链接单元格 4 2" xfId="753"/>
    <cellStyle name="链接单元格 4 2 2" xfId="754"/>
    <cellStyle name="链接单元格 4 3" xfId="755"/>
    <cellStyle name="链接单元格 4 4" xfId="756"/>
    <cellStyle name="链接单元格 5" xfId="757"/>
    <cellStyle name="链接单元格 5 2" xfId="758"/>
    <cellStyle name="链接单元格 5 3" xfId="759"/>
    <cellStyle name="链接单元格 6" xfId="760"/>
    <cellStyle name="链接单元格 7" xfId="761"/>
    <cellStyle name="普通_97-917" xfId="762"/>
    <cellStyle name="千分位[0]_laroux" xfId="126"/>
    <cellStyle name="千分位_97-917" xfId="763"/>
    <cellStyle name="千位[0]_ 方正PC" xfId="127"/>
    <cellStyle name="千位_ 方正PC" xfId="128"/>
    <cellStyle name="千位分隔 11" xfId="764"/>
    <cellStyle name="千位分隔 2" xfId="9"/>
    <cellStyle name="千位分隔 2 2" xfId="129"/>
    <cellStyle name="千位分隔 2 3" xfId="130"/>
    <cellStyle name="千位分隔 2 4" xfId="131"/>
    <cellStyle name="千位分隔 3" xfId="132"/>
    <cellStyle name="千位分隔 3 2" xfId="765"/>
    <cellStyle name="千位分隔 4" xfId="133"/>
    <cellStyle name="千位分隔 4 2" xfId="134"/>
    <cellStyle name="千位分隔 4 2 2" xfId="135"/>
    <cellStyle name="千位分隔 4 6" xfId="766"/>
    <cellStyle name="千位分隔 5" xfId="136"/>
    <cellStyle name="千位分隔 6" xfId="137"/>
    <cellStyle name="千位分隔 7" xfId="767"/>
    <cellStyle name="千位分隔 8" xfId="768"/>
    <cellStyle name="强调 1" xfId="138"/>
    <cellStyle name="强调 1 2" xfId="769"/>
    <cellStyle name="强调 2" xfId="139"/>
    <cellStyle name="强调 2 2" xfId="770"/>
    <cellStyle name="强调 3" xfId="140"/>
    <cellStyle name="强调 3 2" xfId="771"/>
    <cellStyle name="强调文字颜色 1 2" xfId="772"/>
    <cellStyle name="强调文字颜色 1 2 2" xfId="773"/>
    <cellStyle name="强调文字颜色 1 3" xfId="774"/>
    <cellStyle name="强调文字颜色 2 2" xfId="775"/>
    <cellStyle name="强调文字颜色 2 2 2" xfId="776"/>
    <cellStyle name="强调文字颜色 2 3" xfId="777"/>
    <cellStyle name="强调文字颜色 3 2" xfId="778"/>
    <cellStyle name="强调文字颜色 3 2 2" xfId="779"/>
    <cellStyle name="强调文字颜色 3 3" xfId="780"/>
    <cellStyle name="强调文字颜色 4 2" xfId="781"/>
    <cellStyle name="强调文字颜色 4 2 2" xfId="782"/>
    <cellStyle name="强调文字颜色 4 3" xfId="783"/>
    <cellStyle name="强调文字颜色 5 2" xfId="784"/>
    <cellStyle name="强调文字颜色 5 2 2" xfId="785"/>
    <cellStyle name="强调文字颜色 5 3" xfId="786"/>
    <cellStyle name="强调文字颜色 6 2" xfId="787"/>
    <cellStyle name="强调文字颜色 6 2 2" xfId="788"/>
    <cellStyle name="强调文字颜色 6 3" xfId="789"/>
    <cellStyle name="日期" xfId="141"/>
    <cellStyle name="日期 2" xfId="790"/>
    <cellStyle name="商品名称" xfId="142"/>
    <cellStyle name="商品名称 2" xfId="791"/>
    <cellStyle name="适中 2" xfId="792"/>
    <cellStyle name="适中 2 2" xfId="793"/>
    <cellStyle name="适中 2 2 2" xfId="794"/>
    <cellStyle name="适中 2 3" xfId="795"/>
    <cellStyle name="适中 2 4" xfId="796"/>
    <cellStyle name="适中 3" xfId="797"/>
    <cellStyle name="适中 3 2" xfId="798"/>
    <cellStyle name="适中 3 2 2" xfId="799"/>
    <cellStyle name="适中 3 3" xfId="800"/>
    <cellStyle name="适中 3 4" xfId="801"/>
    <cellStyle name="适中 4" xfId="802"/>
    <cellStyle name="适中 4 2" xfId="803"/>
    <cellStyle name="适中 4 2 2" xfId="804"/>
    <cellStyle name="适中 4 3" xfId="805"/>
    <cellStyle name="适中 4 4" xfId="806"/>
    <cellStyle name="适中 5" xfId="807"/>
    <cellStyle name="适中 5 2" xfId="808"/>
    <cellStyle name="适中 5 3" xfId="809"/>
    <cellStyle name="适中 6" xfId="810"/>
    <cellStyle name="适中 7" xfId="811"/>
    <cellStyle name="适中 8" xfId="812"/>
    <cellStyle name="输出 2" xfId="813"/>
    <cellStyle name="输出 2 2" xfId="814"/>
    <cellStyle name="输出 2 2 2" xfId="815"/>
    <cellStyle name="输出 2 3" xfId="816"/>
    <cellStyle name="输出 2 4" xfId="817"/>
    <cellStyle name="输出 3" xfId="818"/>
    <cellStyle name="输出 3 2" xfId="819"/>
    <cellStyle name="输出 3 2 2" xfId="820"/>
    <cellStyle name="输出 3 3" xfId="821"/>
    <cellStyle name="输出 3 4" xfId="822"/>
    <cellStyle name="输出 4" xfId="823"/>
    <cellStyle name="输出 4 2" xfId="824"/>
    <cellStyle name="输出 4 2 2" xfId="825"/>
    <cellStyle name="输出 4 3" xfId="826"/>
    <cellStyle name="输出 4 4" xfId="827"/>
    <cellStyle name="输出 5" xfId="828"/>
    <cellStyle name="输出 5 2" xfId="829"/>
    <cellStyle name="输出 5 3" xfId="830"/>
    <cellStyle name="输出 6" xfId="831"/>
    <cellStyle name="输出 7" xfId="832"/>
    <cellStyle name="输出 8" xfId="833"/>
    <cellStyle name="输入 2" xfId="834"/>
    <cellStyle name="输入 2 2" xfId="835"/>
    <cellStyle name="输入 2 2 2" xfId="836"/>
    <cellStyle name="输入 2 3" xfId="837"/>
    <cellStyle name="输入 2 4" xfId="838"/>
    <cellStyle name="输入 3" xfId="839"/>
    <cellStyle name="输入 3 2" xfId="840"/>
    <cellStyle name="输入 3 2 2" xfId="841"/>
    <cellStyle name="输入 3 3" xfId="842"/>
    <cellStyle name="输入 3 4" xfId="843"/>
    <cellStyle name="输入 4" xfId="844"/>
    <cellStyle name="输入 4 2" xfId="845"/>
    <cellStyle name="输入 4 2 2" xfId="846"/>
    <cellStyle name="输入 4 3" xfId="847"/>
    <cellStyle name="输入 4 4" xfId="848"/>
    <cellStyle name="输入 5" xfId="849"/>
    <cellStyle name="输入 5 2" xfId="850"/>
    <cellStyle name="输入 5 3" xfId="851"/>
    <cellStyle name="输入 6" xfId="852"/>
    <cellStyle name="输入 7" xfId="853"/>
    <cellStyle name="输入 8" xfId="854"/>
    <cellStyle name="数量" xfId="143"/>
    <cellStyle name="数量 2" xfId="855"/>
    <cellStyle name="未定义" xfId="856"/>
    <cellStyle name="样式 1" xfId="144"/>
    <cellStyle name="昗弨_Pacific Region P&amp;L" xfId="145"/>
    <cellStyle name="寘嬫愗傝 [0.00]_Region Orders (2)" xfId="146"/>
    <cellStyle name="寘嬫愗傝_Region Orders (2)" xfId="147"/>
    <cellStyle name="注释 2" xfId="857"/>
    <cellStyle name="注释 2 2" xfId="858"/>
    <cellStyle name="注释 2 2 2" xfId="859"/>
    <cellStyle name="注释 2 3" xfId="860"/>
    <cellStyle name="注释 2 4" xfId="861"/>
    <cellStyle name="注释 3" xfId="862"/>
    <cellStyle name="注释 3 2" xfId="863"/>
    <cellStyle name="注释 3 2 2" xfId="864"/>
    <cellStyle name="注释 3 3" xfId="865"/>
    <cellStyle name="注释 3 4" xfId="866"/>
    <cellStyle name="注释 4" xfId="867"/>
    <cellStyle name="注释 4 2" xfId="868"/>
    <cellStyle name="注释 4 2 2" xfId="869"/>
    <cellStyle name="注释 4 3" xfId="870"/>
    <cellStyle name="注释 4 4" xfId="871"/>
    <cellStyle name="注释 5" xfId="872"/>
    <cellStyle name="注释 5 2" xfId="873"/>
    <cellStyle name="注释 5 3" xfId="874"/>
    <cellStyle name="注释 6" xfId="875"/>
    <cellStyle name="注释 7" xfId="876"/>
    <cellStyle name="注释 8" xfId="877"/>
  </cellStyles>
  <dxfs count="4">
    <dxf>
      <font>
        <b/>
        <i val="0"/>
        <condense val="0"/>
        <extend val="0"/>
      </font>
    </dxf>
    <dxf>
      <font>
        <b val="0"/>
        <condense val="0"/>
        <extend val="0"/>
        <color indexed="9"/>
      </font>
    </dxf>
    <dxf>
      <font>
        <b/>
        <i val="0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wn/Desktop/2019&#24180;&#39044;&#31639;/2019&#24180;&#24180;&#21021;&#39044;&#31639;&#65288;&#26368;&#32456;&#19978;&#20250;&#25490;&#29256;&#31295;&#65289;/2018&#24180;&#20020;&#27815;&#24066;&#21450;&#24066;&#26412;&#32423;&#22320;&#26041;&#36130;&#25919;&#25910;&#25903;&#25191;&#34892;&#24773;&#20917;&#21450;2019&#24180;&#39044;&#31639;&#33609;&#26696;&#65288;0128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&#24180;&#24037;&#20316;\2018&#39044;&#31639;&#35843;&#25972;\&#25253;&#20154;&#22823;&#39044;&#31639;&#35843;&#25972;&#25253;&#21578;\&#26368;&#32456;&#29256;\&#39044;&#31639;&#35843;&#25972;&#34920;&#26684;12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"/>
      <sheetName val="02-2"/>
      <sheetName val="02"/>
      <sheetName val="说明1"/>
      <sheetName val="03-1"/>
      <sheetName val="03-2"/>
      <sheetName val="04"/>
      <sheetName val="05"/>
      <sheetName val="06"/>
      <sheetName val="说明2"/>
      <sheetName val="07"/>
      <sheetName val="08"/>
      <sheetName val="09"/>
      <sheetName val="10"/>
      <sheetName val="说明3"/>
      <sheetName val="11"/>
      <sheetName val="12"/>
      <sheetName val="13"/>
      <sheetName val="14"/>
      <sheetName val="15"/>
      <sheetName val="说明4"/>
      <sheetName val="16"/>
      <sheetName val="17"/>
      <sheetName val="18"/>
      <sheetName val="19-1"/>
      <sheetName val="19-2"/>
      <sheetName val="20"/>
      <sheetName val="21-1"/>
      <sheetName val="21-2"/>
      <sheetName val="22"/>
      <sheetName val="说明5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园区01"/>
      <sheetName val="园区02"/>
      <sheetName val="园区03"/>
      <sheetName val="园区04"/>
      <sheetName val="园区05"/>
      <sheetName val="园区06"/>
      <sheetName val="园区07"/>
      <sheetName val="园区08"/>
      <sheetName val="园区09"/>
      <sheetName val="园区10"/>
      <sheetName val="边合区01"/>
      <sheetName val="边合区02"/>
      <sheetName val="边合区03"/>
      <sheetName val="边合区04"/>
      <sheetName val="边合区05"/>
      <sheetName val="边合区06"/>
      <sheetName val="边合区07"/>
      <sheetName val="边合区08"/>
    </sheetNames>
    <sheetDataSet>
      <sheetData sheetId="0">
        <row r="7">
          <cell r="B7">
            <v>43466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汇总变动表"/>
      <sheetName val="基本支出变动"/>
      <sheetName val="项目支出变动"/>
      <sheetName val="社会保险基金预算调整表"/>
      <sheetName val="专项债务调整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A20" sqref="A20"/>
    </sheetView>
  </sheetViews>
  <sheetFormatPr defaultRowHeight="14.25"/>
  <cols>
    <col min="1" max="1" width="110.375" style="147" customWidth="1"/>
    <col min="2" max="16384" width="9" style="147"/>
  </cols>
  <sheetData>
    <row r="1" spans="1:15" ht="30.75" customHeight="1"/>
    <row r="2" spans="1:15" ht="30.75" customHeight="1"/>
    <row r="3" spans="1:15" ht="30.75" customHeight="1"/>
    <row r="4" spans="1:15" ht="46.5">
      <c r="A4" s="148" t="s">
        <v>374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46.5">
      <c r="A5" s="148" t="s">
        <v>369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39.75">
      <c r="A6" s="150" t="s">
        <v>370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5" ht="54.75">
      <c r="A7" s="151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5" ht="22.5">
      <c r="A8" s="152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1:15" ht="22.5">
      <c r="A9" s="152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1:15" ht="22.5">
      <c r="A10" s="152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</row>
    <row r="11" spans="1:15" ht="22.5">
      <c r="A11" s="152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</row>
    <row r="12" spans="1:15" ht="22.5">
      <c r="A12" s="152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1:15" ht="22.5">
      <c r="A13" s="152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</row>
    <row r="14" spans="1:15" ht="22.5">
      <c r="A14" s="152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</row>
    <row r="15" spans="1:15" ht="22.5">
      <c r="A15" s="152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15" ht="22.5">
      <c r="A16" s="152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</row>
    <row r="17" spans="1:15" ht="22.5">
      <c r="A17" s="152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ht="22.5">
      <c r="A18" s="152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1:15" ht="22.5">
      <c r="A19" s="152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ht="22.5">
      <c r="A20" s="152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</row>
    <row r="21" spans="1:15" ht="22.5">
      <c r="A21" s="153" t="s">
        <v>371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ht="22.5">
      <c r="A22" s="154">
        <v>43435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</row>
    <row r="23" spans="1:15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</row>
    <row r="24" spans="1:15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</row>
    <row r="25" spans="1:1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</row>
    <row r="26" spans="1: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</row>
    <row r="27" spans="1:1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</row>
    <row r="28" spans="1:15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pans="1:15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pans="1:15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</row>
    <row r="31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</row>
    <row r="32" spans="1:15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5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5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5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2"/>
  <sheetViews>
    <sheetView tabSelected="1" workbookViewId="0">
      <selection activeCell="A9" sqref="A9"/>
    </sheetView>
  </sheetViews>
  <sheetFormatPr defaultRowHeight="14.25"/>
  <cols>
    <col min="1" max="1" width="86.5" style="147" customWidth="1"/>
    <col min="2" max="16384" width="9" style="147"/>
  </cols>
  <sheetData>
    <row r="1" spans="1:1" ht="64.5" customHeight="1">
      <c r="A1" s="155" t="s">
        <v>372</v>
      </c>
    </row>
    <row r="2" spans="1:1" ht="20.25">
      <c r="A2" s="156"/>
    </row>
    <row r="3" spans="1:1" ht="20.25">
      <c r="A3" s="158" t="s">
        <v>375</v>
      </c>
    </row>
    <row r="4" spans="1:1" ht="20.25">
      <c r="A4" s="157"/>
    </row>
    <row r="5" spans="1:1" ht="20.25">
      <c r="A5" s="158" t="s">
        <v>378</v>
      </c>
    </row>
    <row r="6" spans="1:1" ht="20.25">
      <c r="A6" s="158"/>
    </row>
    <row r="7" spans="1:1" ht="20.25">
      <c r="A7" s="158" t="s">
        <v>379</v>
      </c>
    </row>
    <row r="8" spans="1:1" ht="20.25">
      <c r="A8" s="158"/>
    </row>
    <row r="9" spans="1:1" ht="40.5">
      <c r="A9" s="158" t="s">
        <v>376</v>
      </c>
    </row>
    <row r="10" spans="1:1" ht="20.25">
      <c r="A10" s="158" t="s">
        <v>373</v>
      </c>
    </row>
    <row r="11" spans="1:1" ht="20.25">
      <c r="A11" s="158"/>
    </row>
    <row r="12" spans="1:1" ht="40.5">
      <c r="A12" s="158" t="s">
        <v>377</v>
      </c>
    </row>
  </sheetData>
  <phoneticPr fontId="3" type="noConversion"/>
  <pageMargins left="1.1023622047244095" right="1.0236220472440944" top="1.4566929133858268" bottom="1.377952755905511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Zeros="0" view="pageBreakPreview" zoomScaleSheetLayoutView="100" workbookViewId="0">
      <pane ySplit="2" topLeftCell="A3" activePane="bottomLeft" state="frozen"/>
      <selection pane="bottomLeft" activeCell="D36" sqref="D36:D40"/>
    </sheetView>
  </sheetViews>
  <sheetFormatPr defaultColWidth="8.875" defaultRowHeight="20.100000000000001" customHeight="1"/>
  <cols>
    <col min="1" max="1" width="38.625" style="21" customWidth="1"/>
    <col min="2" max="2" width="16.375" style="21" customWidth="1"/>
    <col min="3" max="3" width="23.875" style="21" customWidth="1"/>
    <col min="4" max="4" width="20.125" style="21" customWidth="1"/>
    <col min="5" max="5" width="21.75" style="21" customWidth="1"/>
    <col min="6" max="16384" width="8.875" style="21"/>
  </cols>
  <sheetData>
    <row r="1" spans="1:5" ht="16.5" customHeight="1">
      <c r="A1" s="103" t="s">
        <v>325</v>
      </c>
    </row>
    <row r="2" spans="1:5" ht="27">
      <c r="A2" s="127" t="s">
        <v>93</v>
      </c>
      <c r="B2" s="127"/>
      <c r="C2" s="127"/>
      <c r="D2" s="127"/>
      <c r="E2" s="127"/>
    </row>
    <row r="3" spans="1:5" ht="20.100000000000001" customHeight="1">
      <c r="A3" s="6"/>
      <c r="B3" s="7"/>
      <c r="C3" s="7"/>
      <c r="D3" s="7"/>
      <c r="E3" s="22" t="s">
        <v>0</v>
      </c>
    </row>
    <row r="4" spans="1:5" ht="20.100000000000001" customHeight="1">
      <c r="A4" s="18" t="s">
        <v>2</v>
      </c>
      <c r="B4" s="8" t="str">
        <f>YEAR([1]封面!$B$7)&amp;"年预算数"</f>
        <v>2019年预算数</v>
      </c>
      <c r="C4" s="8" t="s">
        <v>55</v>
      </c>
      <c r="D4" s="8" t="s">
        <v>56</v>
      </c>
      <c r="E4" s="8" t="s">
        <v>94</v>
      </c>
    </row>
    <row r="5" spans="1:5" ht="20.100000000000001" customHeight="1">
      <c r="A5" s="15" t="s">
        <v>61</v>
      </c>
      <c r="B5" s="25">
        <f>SUM(B6:B20)</f>
        <v>40900</v>
      </c>
      <c r="C5" s="25"/>
      <c r="D5" s="25"/>
      <c r="E5" s="25">
        <f>SUM(E6:E20)</f>
        <v>40900</v>
      </c>
    </row>
    <row r="6" spans="1:5" ht="20.100000000000001" customHeight="1">
      <c r="A6" s="19" t="s">
        <v>62</v>
      </c>
      <c r="B6" s="26">
        <f>18993-507</f>
        <v>18486</v>
      </c>
      <c r="C6" s="26"/>
      <c r="D6" s="26"/>
      <c r="E6" s="26">
        <f>B6+C6+D6</f>
        <v>18486</v>
      </c>
    </row>
    <row r="7" spans="1:5" ht="20.100000000000001" customHeight="1">
      <c r="A7" s="19" t="s">
        <v>63</v>
      </c>
      <c r="B7" s="26">
        <v>2867</v>
      </c>
      <c r="C7" s="26"/>
      <c r="D7" s="26"/>
      <c r="E7" s="26">
        <f t="shared" ref="E7:E30" si="0">B7+C7+D7</f>
        <v>2867</v>
      </c>
    </row>
    <row r="8" spans="1:5" ht="20.100000000000001" customHeight="1">
      <c r="A8" s="19" t="s">
        <v>64</v>
      </c>
      <c r="B8" s="26">
        <v>2094</v>
      </c>
      <c r="C8" s="26"/>
      <c r="D8" s="26"/>
      <c r="E8" s="26">
        <f t="shared" si="0"/>
        <v>2094</v>
      </c>
    </row>
    <row r="9" spans="1:5" ht="20.100000000000001" customHeight="1">
      <c r="A9" s="19" t="s">
        <v>65</v>
      </c>
      <c r="B9" s="27">
        <v>120</v>
      </c>
      <c r="C9" s="27"/>
      <c r="D9" s="27"/>
      <c r="E9" s="26">
        <f t="shared" si="0"/>
        <v>120</v>
      </c>
    </row>
    <row r="10" spans="1:5" ht="20.100000000000001" customHeight="1">
      <c r="A10" s="19" t="s">
        <v>66</v>
      </c>
      <c r="B10" s="27">
        <v>5075</v>
      </c>
      <c r="C10" s="27"/>
      <c r="D10" s="27"/>
      <c r="E10" s="26">
        <f t="shared" si="0"/>
        <v>5075</v>
      </c>
    </row>
    <row r="11" spans="1:5" ht="20.100000000000001" customHeight="1">
      <c r="A11" s="19" t="s">
        <v>67</v>
      </c>
      <c r="B11" s="27">
        <v>2326</v>
      </c>
      <c r="C11" s="27"/>
      <c r="D11" s="27"/>
      <c r="E11" s="26">
        <f t="shared" si="0"/>
        <v>2326</v>
      </c>
    </row>
    <row r="12" spans="1:5" ht="20.100000000000001" customHeight="1">
      <c r="A12" s="19" t="s">
        <v>68</v>
      </c>
      <c r="B12" s="27">
        <v>885</v>
      </c>
      <c r="C12" s="27"/>
      <c r="D12" s="27"/>
      <c r="E12" s="26">
        <f t="shared" si="0"/>
        <v>885</v>
      </c>
    </row>
    <row r="13" spans="1:5" ht="20.100000000000001" customHeight="1">
      <c r="A13" s="19" t="s">
        <v>69</v>
      </c>
      <c r="B13" s="27">
        <v>657</v>
      </c>
      <c r="C13" s="27"/>
      <c r="D13" s="27"/>
      <c r="E13" s="26">
        <f t="shared" si="0"/>
        <v>657</v>
      </c>
    </row>
    <row r="14" spans="1:5" ht="20.100000000000001" customHeight="1">
      <c r="A14" s="19" t="s">
        <v>70</v>
      </c>
      <c r="B14" s="27">
        <v>655</v>
      </c>
      <c r="C14" s="27"/>
      <c r="D14" s="27"/>
      <c r="E14" s="26">
        <f t="shared" si="0"/>
        <v>655</v>
      </c>
    </row>
    <row r="15" spans="1:5" ht="20.100000000000001" customHeight="1">
      <c r="A15" s="19" t="s">
        <v>71</v>
      </c>
      <c r="B15" s="27">
        <v>3354</v>
      </c>
      <c r="C15" s="27"/>
      <c r="D15" s="27"/>
      <c r="E15" s="26">
        <f t="shared" si="0"/>
        <v>3354</v>
      </c>
    </row>
    <row r="16" spans="1:5" ht="20.100000000000001" customHeight="1">
      <c r="A16" s="19" t="s">
        <v>72</v>
      </c>
      <c r="B16" s="27">
        <v>3200</v>
      </c>
      <c r="C16" s="27"/>
      <c r="D16" s="27"/>
      <c r="E16" s="26">
        <f t="shared" si="0"/>
        <v>3200</v>
      </c>
    </row>
    <row r="17" spans="1:5" ht="20.100000000000001" customHeight="1">
      <c r="A17" s="19" t="s">
        <v>73</v>
      </c>
      <c r="B17" s="27">
        <v>1144</v>
      </c>
      <c r="C17" s="27"/>
      <c r="D17" s="27"/>
      <c r="E17" s="26">
        <f t="shared" si="0"/>
        <v>1144</v>
      </c>
    </row>
    <row r="18" spans="1:5" ht="20.100000000000001" customHeight="1">
      <c r="A18" s="19" t="s">
        <v>74</v>
      </c>
      <c r="B18" s="27">
        <v>0</v>
      </c>
      <c r="C18" s="27"/>
      <c r="D18" s="27"/>
      <c r="E18" s="26">
        <f t="shared" si="0"/>
        <v>0</v>
      </c>
    </row>
    <row r="19" spans="1:5" ht="20.100000000000001" customHeight="1">
      <c r="A19" s="19" t="s">
        <v>75</v>
      </c>
      <c r="B19" s="27">
        <v>32</v>
      </c>
      <c r="C19" s="27"/>
      <c r="D19" s="27"/>
      <c r="E19" s="26">
        <f t="shared" si="0"/>
        <v>32</v>
      </c>
    </row>
    <row r="20" spans="1:5" ht="20.100000000000001" customHeight="1">
      <c r="A20" s="19" t="s">
        <v>95</v>
      </c>
      <c r="B20" s="27">
        <v>5</v>
      </c>
      <c r="C20" s="27"/>
      <c r="D20" s="27"/>
      <c r="E20" s="26">
        <f t="shared" si="0"/>
        <v>5</v>
      </c>
    </row>
    <row r="21" spans="1:5" ht="20.100000000000001" customHeight="1">
      <c r="A21" s="15" t="s">
        <v>76</v>
      </c>
      <c r="B21" s="25">
        <v>46100</v>
      </c>
      <c r="C21" s="25"/>
      <c r="D21" s="25"/>
      <c r="E21" s="25">
        <v>46100</v>
      </c>
    </row>
    <row r="22" spans="1:5" ht="20.100000000000001" customHeight="1">
      <c r="A22" s="19" t="s">
        <v>77</v>
      </c>
      <c r="B22" s="26">
        <f>6519+507</f>
        <v>7026</v>
      </c>
      <c r="C22" s="26"/>
      <c r="D22" s="26"/>
      <c r="E22" s="26">
        <f t="shared" si="0"/>
        <v>7026</v>
      </c>
    </row>
    <row r="23" spans="1:5" ht="20.100000000000001" customHeight="1">
      <c r="A23" s="20" t="s">
        <v>78</v>
      </c>
      <c r="B23" s="26">
        <f>5015-300</f>
        <v>4715</v>
      </c>
      <c r="C23" s="26"/>
      <c r="D23" s="26"/>
      <c r="E23" s="26">
        <f t="shared" si="0"/>
        <v>4715</v>
      </c>
    </row>
    <row r="24" spans="1:5" ht="20.100000000000001" customHeight="1">
      <c r="A24" s="19" t="s">
        <v>79</v>
      </c>
      <c r="B24" s="27">
        <v>3210</v>
      </c>
      <c r="C24" s="27"/>
      <c r="D24" s="27"/>
      <c r="E24" s="26">
        <f t="shared" si="0"/>
        <v>3210</v>
      </c>
    </row>
    <row r="25" spans="1:5" ht="20.100000000000001" customHeight="1">
      <c r="A25" s="19" t="s">
        <v>80</v>
      </c>
      <c r="B25" s="27">
        <v>0</v>
      </c>
      <c r="C25" s="27"/>
      <c r="D25" s="27"/>
      <c r="E25" s="26">
        <f t="shared" si="0"/>
        <v>0</v>
      </c>
    </row>
    <row r="26" spans="1:5" ht="20.100000000000001" customHeight="1">
      <c r="A26" s="19" t="s">
        <v>81</v>
      </c>
      <c r="B26" s="27">
        <v>17259</v>
      </c>
      <c r="C26" s="27"/>
      <c r="D26" s="27"/>
      <c r="E26" s="26">
        <f t="shared" si="0"/>
        <v>17259</v>
      </c>
    </row>
    <row r="27" spans="1:5" ht="20.100000000000001" customHeight="1">
      <c r="A27" s="19" t="s">
        <v>82</v>
      </c>
      <c r="B27" s="27">
        <v>0</v>
      </c>
      <c r="C27" s="27"/>
      <c r="D27" s="27"/>
      <c r="E27" s="26">
        <f t="shared" si="0"/>
        <v>0</v>
      </c>
    </row>
    <row r="28" spans="1:5" ht="20.100000000000001" customHeight="1">
      <c r="A28" s="19" t="s">
        <v>83</v>
      </c>
      <c r="B28" s="27">
        <v>12829</v>
      </c>
      <c r="C28" s="27"/>
      <c r="D28" s="27"/>
      <c r="E28" s="26">
        <f t="shared" si="0"/>
        <v>12829</v>
      </c>
    </row>
    <row r="29" spans="1:5" ht="15.75" customHeight="1">
      <c r="A29" s="19" t="s">
        <v>84</v>
      </c>
      <c r="B29" s="27">
        <v>1061</v>
      </c>
      <c r="C29" s="27"/>
      <c r="D29" s="27"/>
      <c r="E29" s="26">
        <f t="shared" si="0"/>
        <v>1061</v>
      </c>
    </row>
    <row r="30" spans="1:5" ht="20.100000000000001" customHeight="1">
      <c r="A30" s="19"/>
      <c r="B30" s="27"/>
      <c r="C30" s="27"/>
      <c r="D30" s="27"/>
      <c r="E30" s="26">
        <f t="shared" si="0"/>
        <v>0</v>
      </c>
    </row>
    <row r="31" spans="1:5" ht="20.100000000000001" customHeight="1">
      <c r="A31" s="23" t="s">
        <v>85</v>
      </c>
      <c r="B31" s="25">
        <f>SUM(B21,B5)</f>
        <v>87000</v>
      </c>
      <c r="C31" s="25"/>
      <c r="D31" s="25"/>
      <c r="E31" s="25">
        <f>SUM(E21,E5)</f>
        <v>87000</v>
      </c>
    </row>
    <row r="32" spans="1:5" ht="20.100000000000001" customHeight="1">
      <c r="A32" s="14" t="s">
        <v>96</v>
      </c>
      <c r="B32" s="25">
        <f>SUM(B33:B33)</f>
        <v>200</v>
      </c>
      <c r="C32" s="25">
        <f t="shared" ref="C32:D32" si="1">SUM(C33:C33)</f>
        <v>37900</v>
      </c>
      <c r="D32" s="25">
        <f t="shared" si="1"/>
        <v>0</v>
      </c>
      <c r="E32" s="25">
        <f>SUM(E33:E33)</f>
        <v>38100</v>
      </c>
    </row>
    <row r="33" spans="1:5" ht="20.100000000000001" customHeight="1">
      <c r="A33" s="19" t="s">
        <v>97</v>
      </c>
      <c r="B33" s="26">
        <v>200</v>
      </c>
      <c r="C33" s="26">
        <v>37900</v>
      </c>
      <c r="D33" s="26"/>
      <c r="E33" s="26">
        <f t="shared" ref="E33" si="2">B33+C33+D33</f>
        <v>38100</v>
      </c>
    </row>
    <row r="34" spans="1:5" ht="20.100000000000001" customHeight="1">
      <c r="A34" s="15" t="s">
        <v>98</v>
      </c>
      <c r="B34" s="25">
        <f>SUM(B35,B36,B40)</f>
        <v>2250000</v>
      </c>
      <c r="C34" s="25">
        <f t="shared" ref="C34" si="3">SUM(C35:C40)</f>
        <v>0</v>
      </c>
      <c r="D34" s="28">
        <f>SUM(D36,D40)</f>
        <v>-17318</v>
      </c>
      <c r="E34" s="25">
        <f>SUM(E35,E36,E40)</f>
        <v>2232682</v>
      </c>
    </row>
    <row r="35" spans="1:5" ht="20.100000000000001" customHeight="1">
      <c r="A35" s="19" t="s">
        <v>86</v>
      </c>
      <c r="B35" s="26">
        <v>40182</v>
      </c>
      <c r="C35" s="26"/>
      <c r="D35" s="26"/>
      <c r="E35" s="26">
        <f t="shared" ref="E35:E41" si="4">B35+C35+D35</f>
        <v>40182</v>
      </c>
    </row>
    <row r="36" spans="1:5" ht="20.100000000000001" customHeight="1">
      <c r="A36" s="19" t="s">
        <v>87</v>
      </c>
      <c r="B36" s="26">
        <v>1117966</v>
      </c>
      <c r="C36" s="26"/>
      <c r="D36" s="27">
        <f>SUM(D37:D39)</f>
        <v>-17318</v>
      </c>
      <c r="E36" s="26">
        <f t="shared" si="4"/>
        <v>1100648</v>
      </c>
    </row>
    <row r="37" spans="1:5" ht="20.100000000000001" customHeight="1">
      <c r="A37" s="19" t="s">
        <v>366</v>
      </c>
      <c r="B37" s="26">
        <v>402041</v>
      </c>
      <c r="C37" s="26"/>
      <c r="D37" s="81">
        <v>-17204</v>
      </c>
      <c r="E37" s="26">
        <f t="shared" si="4"/>
        <v>384837</v>
      </c>
    </row>
    <row r="38" spans="1:5" ht="20.100000000000001" customHeight="1">
      <c r="A38" s="19" t="s">
        <v>367</v>
      </c>
      <c r="B38" s="26">
        <v>23224</v>
      </c>
      <c r="C38" s="26"/>
      <c r="D38" s="81">
        <v>886</v>
      </c>
      <c r="E38" s="26">
        <f t="shared" si="4"/>
        <v>24110</v>
      </c>
    </row>
    <row r="39" spans="1:5" ht="20.100000000000001" customHeight="1">
      <c r="A39" s="19" t="s">
        <v>368</v>
      </c>
      <c r="B39" s="26">
        <v>14012</v>
      </c>
      <c r="C39" s="26"/>
      <c r="D39" s="81">
        <v>-1000</v>
      </c>
      <c r="E39" s="26">
        <f t="shared" si="4"/>
        <v>13012</v>
      </c>
    </row>
    <row r="40" spans="1:5" ht="20.100000000000001" customHeight="1">
      <c r="A40" s="19" t="s">
        <v>290</v>
      </c>
      <c r="B40" s="26">
        <v>1091852</v>
      </c>
      <c r="C40" s="26"/>
      <c r="D40" s="81"/>
      <c r="E40" s="26">
        <f t="shared" si="4"/>
        <v>1091852</v>
      </c>
    </row>
    <row r="41" spans="1:5" s="24" customFormat="1" ht="19.5" customHeight="1">
      <c r="A41" s="14" t="s">
        <v>88</v>
      </c>
      <c r="B41" s="25">
        <v>51000</v>
      </c>
      <c r="C41" s="25"/>
      <c r="D41" s="74"/>
      <c r="E41" s="25">
        <f t="shared" si="4"/>
        <v>51000</v>
      </c>
    </row>
    <row r="42" spans="1:5" s="24" customFormat="1" ht="20.100000000000001" customHeight="1">
      <c r="A42" s="14" t="s">
        <v>89</v>
      </c>
      <c r="B42" s="25"/>
      <c r="C42" s="25"/>
      <c r="D42" s="74">
        <v>3550</v>
      </c>
      <c r="E42" s="25">
        <f t="shared" ref="E42:E44" si="5">B42+C42+D42</f>
        <v>3550</v>
      </c>
    </row>
    <row r="43" spans="1:5" s="24" customFormat="1" ht="20.100000000000001" customHeight="1">
      <c r="A43" s="14" t="s">
        <v>90</v>
      </c>
      <c r="B43" s="25">
        <v>50680</v>
      </c>
      <c r="C43" s="25"/>
      <c r="D43" s="75">
        <v>-23606</v>
      </c>
      <c r="E43" s="25">
        <f t="shared" si="5"/>
        <v>27074</v>
      </c>
    </row>
    <row r="44" spans="1:5" s="24" customFormat="1" ht="20.100000000000001" customHeight="1">
      <c r="A44" s="14" t="s">
        <v>91</v>
      </c>
      <c r="B44" s="25"/>
      <c r="C44" s="25"/>
      <c r="D44" s="74">
        <v>2338</v>
      </c>
      <c r="E44" s="25">
        <f t="shared" si="5"/>
        <v>2338</v>
      </c>
    </row>
    <row r="45" spans="1:5" s="24" customFormat="1" ht="20.100000000000001" customHeight="1">
      <c r="A45" s="14" t="s">
        <v>92</v>
      </c>
      <c r="B45" s="25"/>
      <c r="C45" s="25"/>
      <c r="D45" s="74"/>
      <c r="E45" s="25">
        <f>B45+C45+D45</f>
        <v>0</v>
      </c>
    </row>
    <row r="46" spans="1:5" ht="20.100000000000001" customHeight="1">
      <c r="A46" s="16" t="s">
        <v>99</v>
      </c>
      <c r="B46" s="75">
        <f>SUM(B31:B32,B34,B41:B45)</f>
        <v>2438880</v>
      </c>
      <c r="C46" s="75">
        <f>SUM(C31:C32,C34,C41:C45)</f>
        <v>37900</v>
      </c>
      <c r="D46" s="75">
        <f>SUM(D31:D32,D34,D41:D45)</f>
        <v>-35036</v>
      </c>
      <c r="E46" s="75">
        <f>SUM(E31:E32,E34,E41:E45)</f>
        <v>2441744</v>
      </c>
    </row>
  </sheetData>
  <mergeCells count="1">
    <mergeCell ref="A2:E2"/>
  </mergeCells>
  <phoneticPr fontId="3" type="noConversion"/>
  <conditionalFormatting sqref="E3">
    <cfRule type="cellIs" dxfId="3" priority="13" stopIfTrue="1" operator="lessThanOrEqual">
      <formula>-1</formula>
    </cfRule>
  </conditionalFormatting>
  <conditionalFormatting sqref="A5:A30 A32:A46">
    <cfRule type="expression" dxfId="2" priority="12" stopIfTrue="1">
      <formula>"len($A:$A)=3"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46"/>
  <sheetViews>
    <sheetView showZeros="0" view="pageBreakPreview" topLeftCell="B31" zoomScale="115" zoomScaleSheetLayoutView="115" workbookViewId="0">
      <selection activeCell="B45" sqref="A41:XFD45"/>
    </sheetView>
  </sheetViews>
  <sheetFormatPr defaultRowHeight="14.25"/>
  <cols>
    <col min="1" max="1" width="8.25" style="1" hidden="1" customWidth="1"/>
    <col min="2" max="2" width="43.375" style="1" customWidth="1"/>
    <col min="3" max="3" width="16.625" style="1" customWidth="1"/>
    <col min="4" max="4" width="18.75" style="1" customWidth="1"/>
    <col min="5" max="5" width="15.875" style="1" bestFit="1" customWidth="1"/>
    <col min="6" max="6" width="15" style="1" customWidth="1"/>
    <col min="7" max="7" width="15.375" style="1" customWidth="1"/>
    <col min="8" max="8" width="16.625" style="1" customWidth="1"/>
    <col min="9" max="255" width="9" style="3"/>
    <col min="256" max="256" width="9" style="17"/>
    <col min="257" max="257" width="0" style="17" hidden="1" customWidth="1"/>
    <col min="258" max="258" width="39.5" style="17" customWidth="1"/>
    <col min="259" max="259" width="16.625" style="17" customWidth="1"/>
    <col min="260" max="260" width="15" style="17" customWidth="1"/>
    <col min="261" max="261" width="16.625" style="17" customWidth="1"/>
    <col min="262" max="263" width="9" style="17"/>
    <col min="264" max="264" width="9.125" style="17" bestFit="1" customWidth="1"/>
    <col min="265" max="512" width="9" style="17"/>
    <col min="513" max="513" width="0" style="17" hidden="1" customWidth="1"/>
    <col min="514" max="514" width="39.5" style="17" customWidth="1"/>
    <col min="515" max="515" width="16.625" style="17" customWidth="1"/>
    <col min="516" max="516" width="15" style="17" customWidth="1"/>
    <col min="517" max="517" width="16.625" style="17" customWidth="1"/>
    <col min="518" max="519" width="9" style="17"/>
    <col min="520" max="520" width="9.125" style="17" bestFit="1" customWidth="1"/>
    <col min="521" max="768" width="9" style="17"/>
    <col min="769" max="769" width="0" style="17" hidden="1" customWidth="1"/>
    <col min="770" max="770" width="39.5" style="17" customWidth="1"/>
    <col min="771" max="771" width="16.625" style="17" customWidth="1"/>
    <col min="772" max="772" width="15" style="17" customWidth="1"/>
    <col min="773" max="773" width="16.625" style="17" customWidth="1"/>
    <col min="774" max="775" width="9" style="17"/>
    <col min="776" max="776" width="9.125" style="17" bestFit="1" customWidth="1"/>
    <col min="777" max="1024" width="9" style="17"/>
    <col min="1025" max="1025" width="0" style="17" hidden="1" customWidth="1"/>
    <col min="1026" max="1026" width="39.5" style="17" customWidth="1"/>
    <col min="1027" max="1027" width="16.625" style="17" customWidth="1"/>
    <col min="1028" max="1028" width="15" style="17" customWidth="1"/>
    <col min="1029" max="1029" width="16.625" style="17" customWidth="1"/>
    <col min="1030" max="1031" width="9" style="17"/>
    <col min="1032" max="1032" width="9.125" style="17" bestFit="1" customWidth="1"/>
    <col min="1033" max="1280" width="9" style="17"/>
    <col min="1281" max="1281" width="0" style="17" hidden="1" customWidth="1"/>
    <col min="1282" max="1282" width="39.5" style="17" customWidth="1"/>
    <col min="1283" max="1283" width="16.625" style="17" customWidth="1"/>
    <col min="1284" max="1284" width="15" style="17" customWidth="1"/>
    <col min="1285" max="1285" width="16.625" style="17" customWidth="1"/>
    <col min="1286" max="1287" width="9" style="17"/>
    <col min="1288" max="1288" width="9.125" style="17" bestFit="1" customWidth="1"/>
    <col min="1289" max="1536" width="9" style="17"/>
    <col min="1537" max="1537" width="0" style="17" hidden="1" customWidth="1"/>
    <col min="1538" max="1538" width="39.5" style="17" customWidth="1"/>
    <col min="1539" max="1539" width="16.625" style="17" customWidth="1"/>
    <col min="1540" max="1540" width="15" style="17" customWidth="1"/>
    <col min="1541" max="1541" width="16.625" style="17" customWidth="1"/>
    <col min="1542" max="1543" width="9" style="17"/>
    <col min="1544" max="1544" width="9.125" style="17" bestFit="1" customWidth="1"/>
    <col min="1545" max="1792" width="9" style="17"/>
    <col min="1793" max="1793" width="0" style="17" hidden="1" customWidth="1"/>
    <col min="1794" max="1794" width="39.5" style="17" customWidth="1"/>
    <col min="1795" max="1795" width="16.625" style="17" customWidth="1"/>
    <col min="1796" max="1796" width="15" style="17" customWidth="1"/>
    <col min="1797" max="1797" width="16.625" style="17" customWidth="1"/>
    <col min="1798" max="1799" width="9" style="17"/>
    <col min="1800" max="1800" width="9.125" style="17" bestFit="1" customWidth="1"/>
    <col min="1801" max="2048" width="9" style="17"/>
    <col min="2049" max="2049" width="0" style="17" hidden="1" customWidth="1"/>
    <col min="2050" max="2050" width="39.5" style="17" customWidth="1"/>
    <col min="2051" max="2051" width="16.625" style="17" customWidth="1"/>
    <col min="2052" max="2052" width="15" style="17" customWidth="1"/>
    <col min="2053" max="2053" width="16.625" style="17" customWidth="1"/>
    <col min="2054" max="2055" width="9" style="17"/>
    <col min="2056" max="2056" width="9.125" style="17" bestFit="1" customWidth="1"/>
    <col min="2057" max="2304" width="9" style="17"/>
    <col min="2305" max="2305" width="0" style="17" hidden="1" customWidth="1"/>
    <col min="2306" max="2306" width="39.5" style="17" customWidth="1"/>
    <col min="2307" max="2307" width="16.625" style="17" customWidth="1"/>
    <col min="2308" max="2308" width="15" style="17" customWidth="1"/>
    <col min="2309" max="2309" width="16.625" style="17" customWidth="1"/>
    <col min="2310" max="2311" width="9" style="17"/>
    <col min="2312" max="2312" width="9.125" style="17" bestFit="1" customWidth="1"/>
    <col min="2313" max="2560" width="9" style="17"/>
    <col min="2561" max="2561" width="0" style="17" hidden="1" customWidth="1"/>
    <col min="2562" max="2562" width="39.5" style="17" customWidth="1"/>
    <col min="2563" max="2563" width="16.625" style="17" customWidth="1"/>
    <col min="2564" max="2564" width="15" style="17" customWidth="1"/>
    <col min="2565" max="2565" width="16.625" style="17" customWidth="1"/>
    <col min="2566" max="2567" width="9" style="17"/>
    <col min="2568" max="2568" width="9.125" style="17" bestFit="1" customWidth="1"/>
    <col min="2569" max="2816" width="9" style="17"/>
    <col min="2817" max="2817" width="0" style="17" hidden="1" customWidth="1"/>
    <col min="2818" max="2818" width="39.5" style="17" customWidth="1"/>
    <col min="2819" max="2819" width="16.625" style="17" customWidth="1"/>
    <col min="2820" max="2820" width="15" style="17" customWidth="1"/>
    <col min="2821" max="2821" width="16.625" style="17" customWidth="1"/>
    <col min="2822" max="2823" width="9" style="17"/>
    <col min="2824" max="2824" width="9.125" style="17" bestFit="1" customWidth="1"/>
    <col min="2825" max="3072" width="9" style="17"/>
    <col min="3073" max="3073" width="0" style="17" hidden="1" customWidth="1"/>
    <col min="3074" max="3074" width="39.5" style="17" customWidth="1"/>
    <col min="3075" max="3075" width="16.625" style="17" customWidth="1"/>
    <col min="3076" max="3076" width="15" style="17" customWidth="1"/>
    <col min="3077" max="3077" width="16.625" style="17" customWidth="1"/>
    <col min="3078" max="3079" width="9" style="17"/>
    <col min="3080" max="3080" width="9.125" style="17" bestFit="1" customWidth="1"/>
    <col min="3081" max="3328" width="9" style="17"/>
    <col min="3329" max="3329" width="0" style="17" hidden="1" customWidth="1"/>
    <col min="3330" max="3330" width="39.5" style="17" customWidth="1"/>
    <col min="3331" max="3331" width="16.625" style="17" customWidth="1"/>
    <col min="3332" max="3332" width="15" style="17" customWidth="1"/>
    <col min="3333" max="3333" width="16.625" style="17" customWidth="1"/>
    <col min="3334" max="3335" width="9" style="17"/>
    <col min="3336" max="3336" width="9.125" style="17" bestFit="1" customWidth="1"/>
    <col min="3337" max="3584" width="9" style="17"/>
    <col min="3585" max="3585" width="0" style="17" hidden="1" customWidth="1"/>
    <col min="3586" max="3586" width="39.5" style="17" customWidth="1"/>
    <col min="3587" max="3587" width="16.625" style="17" customWidth="1"/>
    <col min="3588" max="3588" width="15" style="17" customWidth="1"/>
    <col min="3589" max="3589" width="16.625" style="17" customWidth="1"/>
    <col min="3590" max="3591" width="9" style="17"/>
    <col min="3592" max="3592" width="9.125" style="17" bestFit="1" customWidth="1"/>
    <col min="3593" max="3840" width="9" style="17"/>
    <col min="3841" max="3841" width="0" style="17" hidden="1" customWidth="1"/>
    <col min="3842" max="3842" width="39.5" style="17" customWidth="1"/>
    <col min="3843" max="3843" width="16.625" style="17" customWidth="1"/>
    <col min="3844" max="3844" width="15" style="17" customWidth="1"/>
    <col min="3845" max="3845" width="16.625" style="17" customWidth="1"/>
    <col min="3846" max="3847" width="9" style="17"/>
    <col min="3848" max="3848" width="9.125" style="17" bestFit="1" customWidth="1"/>
    <col min="3849" max="4096" width="9" style="17"/>
    <col min="4097" max="4097" width="0" style="17" hidden="1" customWidth="1"/>
    <col min="4098" max="4098" width="39.5" style="17" customWidth="1"/>
    <col min="4099" max="4099" width="16.625" style="17" customWidth="1"/>
    <col min="4100" max="4100" width="15" style="17" customWidth="1"/>
    <col min="4101" max="4101" width="16.625" style="17" customWidth="1"/>
    <col min="4102" max="4103" width="9" style="17"/>
    <col min="4104" max="4104" width="9.125" style="17" bestFit="1" customWidth="1"/>
    <col min="4105" max="4352" width="9" style="17"/>
    <col min="4353" max="4353" width="0" style="17" hidden="1" customWidth="1"/>
    <col min="4354" max="4354" width="39.5" style="17" customWidth="1"/>
    <col min="4355" max="4355" width="16.625" style="17" customWidth="1"/>
    <col min="4356" max="4356" width="15" style="17" customWidth="1"/>
    <col min="4357" max="4357" width="16.625" style="17" customWidth="1"/>
    <col min="4358" max="4359" width="9" style="17"/>
    <col min="4360" max="4360" width="9.125" style="17" bestFit="1" customWidth="1"/>
    <col min="4361" max="4608" width="9" style="17"/>
    <col min="4609" max="4609" width="0" style="17" hidden="1" customWidth="1"/>
    <col min="4610" max="4610" width="39.5" style="17" customWidth="1"/>
    <col min="4611" max="4611" width="16.625" style="17" customWidth="1"/>
    <col min="4612" max="4612" width="15" style="17" customWidth="1"/>
    <col min="4613" max="4613" width="16.625" style="17" customWidth="1"/>
    <col min="4614" max="4615" width="9" style="17"/>
    <col min="4616" max="4616" width="9.125" style="17" bestFit="1" customWidth="1"/>
    <col min="4617" max="4864" width="9" style="17"/>
    <col min="4865" max="4865" width="0" style="17" hidden="1" customWidth="1"/>
    <col min="4866" max="4866" width="39.5" style="17" customWidth="1"/>
    <col min="4867" max="4867" width="16.625" style="17" customWidth="1"/>
    <col min="4868" max="4868" width="15" style="17" customWidth="1"/>
    <col min="4869" max="4869" width="16.625" style="17" customWidth="1"/>
    <col min="4870" max="4871" width="9" style="17"/>
    <col min="4872" max="4872" width="9.125" style="17" bestFit="1" customWidth="1"/>
    <col min="4873" max="5120" width="9" style="17"/>
    <col min="5121" max="5121" width="0" style="17" hidden="1" customWidth="1"/>
    <col min="5122" max="5122" width="39.5" style="17" customWidth="1"/>
    <col min="5123" max="5123" width="16.625" style="17" customWidth="1"/>
    <col min="5124" max="5124" width="15" style="17" customWidth="1"/>
    <col min="5125" max="5125" width="16.625" style="17" customWidth="1"/>
    <col min="5126" max="5127" width="9" style="17"/>
    <col min="5128" max="5128" width="9.125" style="17" bestFit="1" customWidth="1"/>
    <col min="5129" max="5376" width="9" style="17"/>
    <col min="5377" max="5377" width="0" style="17" hidden="1" customWidth="1"/>
    <col min="5378" max="5378" width="39.5" style="17" customWidth="1"/>
    <col min="5379" max="5379" width="16.625" style="17" customWidth="1"/>
    <col min="5380" max="5380" width="15" style="17" customWidth="1"/>
    <col min="5381" max="5381" width="16.625" style="17" customWidth="1"/>
    <col min="5382" max="5383" width="9" style="17"/>
    <col min="5384" max="5384" width="9.125" style="17" bestFit="1" customWidth="1"/>
    <col min="5385" max="5632" width="9" style="17"/>
    <col min="5633" max="5633" width="0" style="17" hidden="1" customWidth="1"/>
    <col min="5634" max="5634" width="39.5" style="17" customWidth="1"/>
    <col min="5635" max="5635" width="16.625" style="17" customWidth="1"/>
    <col min="5636" max="5636" width="15" style="17" customWidth="1"/>
    <col min="5637" max="5637" width="16.625" style="17" customWidth="1"/>
    <col min="5638" max="5639" width="9" style="17"/>
    <col min="5640" max="5640" width="9.125" style="17" bestFit="1" customWidth="1"/>
    <col min="5641" max="5888" width="9" style="17"/>
    <col min="5889" max="5889" width="0" style="17" hidden="1" customWidth="1"/>
    <col min="5890" max="5890" width="39.5" style="17" customWidth="1"/>
    <col min="5891" max="5891" width="16.625" style="17" customWidth="1"/>
    <col min="5892" max="5892" width="15" style="17" customWidth="1"/>
    <col min="5893" max="5893" width="16.625" style="17" customWidth="1"/>
    <col min="5894" max="5895" width="9" style="17"/>
    <col min="5896" max="5896" width="9.125" style="17" bestFit="1" customWidth="1"/>
    <col min="5897" max="6144" width="9" style="17"/>
    <col min="6145" max="6145" width="0" style="17" hidden="1" customWidth="1"/>
    <col min="6146" max="6146" width="39.5" style="17" customWidth="1"/>
    <col min="6147" max="6147" width="16.625" style="17" customWidth="1"/>
    <col min="6148" max="6148" width="15" style="17" customWidth="1"/>
    <col min="6149" max="6149" width="16.625" style="17" customWidth="1"/>
    <col min="6150" max="6151" width="9" style="17"/>
    <col min="6152" max="6152" width="9.125" style="17" bestFit="1" customWidth="1"/>
    <col min="6153" max="6400" width="9" style="17"/>
    <col min="6401" max="6401" width="0" style="17" hidden="1" customWidth="1"/>
    <col min="6402" max="6402" width="39.5" style="17" customWidth="1"/>
    <col min="6403" max="6403" width="16.625" style="17" customWidth="1"/>
    <col min="6404" max="6404" width="15" style="17" customWidth="1"/>
    <col min="6405" max="6405" width="16.625" style="17" customWidth="1"/>
    <col min="6406" max="6407" width="9" style="17"/>
    <col min="6408" max="6408" width="9.125" style="17" bestFit="1" customWidth="1"/>
    <col min="6409" max="6656" width="9" style="17"/>
    <col min="6657" max="6657" width="0" style="17" hidden="1" customWidth="1"/>
    <col min="6658" max="6658" width="39.5" style="17" customWidth="1"/>
    <col min="6659" max="6659" width="16.625" style="17" customWidth="1"/>
    <col min="6660" max="6660" width="15" style="17" customWidth="1"/>
    <col min="6661" max="6661" width="16.625" style="17" customWidth="1"/>
    <col min="6662" max="6663" width="9" style="17"/>
    <col min="6664" max="6664" width="9.125" style="17" bestFit="1" customWidth="1"/>
    <col min="6665" max="6912" width="9" style="17"/>
    <col min="6913" max="6913" width="0" style="17" hidden="1" customWidth="1"/>
    <col min="6914" max="6914" width="39.5" style="17" customWidth="1"/>
    <col min="6915" max="6915" width="16.625" style="17" customWidth="1"/>
    <col min="6916" max="6916" width="15" style="17" customWidth="1"/>
    <col min="6917" max="6917" width="16.625" style="17" customWidth="1"/>
    <col min="6918" max="6919" width="9" style="17"/>
    <col min="6920" max="6920" width="9.125" style="17" bestFit="1" customWidth="1"/>
    <col min="6921" max="7168" width="9" style="17"/>
    <col min="7169" max="7169" width="0" style="17" hidden="1" customWidth="1"/>
    <col min="7170" max="7170" width="39.5" style="17" customWidth="1"/>
    <col min="7171" max="7171" width="16.625" style="17" customWidth="1"/>
    <col min="7172" max="7172" width="15" style="17" customWidth="1"/>
    <col min="7173" max="7173" width="16.625" style="17" customWidth="1"/>
    <col min="7174" max="7175" width="9" style="17"/>
    <col min="7176" max="7176" width="9.125" style="17" bestFit="1" customWidth="1"/>
    <col min="7177" max="7424" width="9" style="17"/>
    <col min="7425" max="7425" width="0" style="17" hidden="1" customWidth="1"/>
    <col min="7426" max="7426" width="39.5" style="17" customWidth="1"/>
    <col min="7427" max="7427" width="16.625" style="17" customWidth="1"/>
    <col min="7428" max="7428" width="15" style="17" customWidth="1"/>
    <col min="7429" max="7429" width="16.625" style="17" customWidth="1"/>
    <col min="7430" max="7431" width="9" style="17"/>
    <col min="7432" max="7432" width="9.125" style="17" bestFit="1" customWidth="1"/>
    <col min="7433" max="7680" width="9" style="17"/>
    <col min="7681" max="7681" width="0" style="17" hidden="1" customWidth="1"/>
    <col min="7682" max="7682" width="39.5" style="17" customWidth="1"/>
    <col min="7683" max="7683" width="16.625" style="17" customWidth="1"/>
    <col min="7684" max="7684" width="15" style="17" customWidth="1"/>
    <col min="7685" max="7685" width="16.625" style="17" customWidth="1"/>
    <col min="7686" max="7687" width="9" style="17"/>
    <col min="7688" max="7688" width="9.125" style="17" bestFit="1" customWidth="1"/>
    <col min="7689" max="7936" width="9" style="17"/>
    <col min="7937" max="7937" width="0" style="17" hidden="1" customWidth="1"/>
    <col min="7938" max="7938" width="39.5" style="17" customWidth="1"/>
    <col min="7939" max="7939" width="16.625" style="17" customWidth="1"/>
    <col min="7940" max="7940" width="15" style="17" customWidth="1"/>
    <col min="7941" max="7941" width="16.625" style="17" customWidth="1"/>
    <col min="7942" max="7943" width="9" style="17"/>
    <col min="7944" max="7944" width="9.125" style="17" bestFit="1" customWidth="1"/>
    <col min="7945" max="8192" width="9" style="17"/>
    <col min="8193" max="8193" width="0" style="17" hidden="1" customWidth="1"/>
    <col min="8194" max="8194" width="39.5" style="17" customWidth="1"/>
    <col min="8195" max="8195" width="16.625" style="17" customWidth="1"/>
    <col min="8196" max="8196" width="15" style="17" customWidth="1"/>
    <col min="8197" max="8197" width="16.625" style="17" customWidth="1"/>
    <col min="8198" max="8199" width="9" style="17"/>
    <col min="8200" max="8200" width="9.125" style="17" bestFit="1" customWidth="1"/>
    <col min="8201" max="8448" width="9" style="17"/>
    <col min="8449" max="8449" width="0" style="17" hidden="1" customWidth="1"/>
    <col min="8450" max="8450" width="39.5" style="17" customWidth="1"/>
    <col min="8451" max="8451" width="16.625" style="17" customWidth="1"/>
    <col min="8452" max="8452" width="15" style="17" customWidth="1"/>
    <col min="8453" max="8453" width="16.625" style="17" customWidth="1"/>
    <col min="8454" max="8455" width="9" style="17"/>
    <col min="8456" max="8456" width="9.125" style="17" bestFit="1" customWidth="1"/>
    <col min="8457" max="8704" width="9" style="17"/>
    <col min="8705" max="8705" width="0" style="17" hidden="1" customWidth="1"/>
    <col min="8706" max="8706" width="39.5" style="17" customWidth="1"/>
    <col min="8707" max="8707" width="16.625" style="17" customWidth="1"/>
    <col min="8708" max="8708" width="15" style="17" customWidth="1"/>
    <col min="8709" max="8709" width="16.625" style="17" customWidth="1"/>
    <col min="8710" max="8711" width="9" style="17"/>
    <col min="8712" max="8712" width="9.125" style="17" bestFit="1" customWidth="1"/>
    <col min="8713" max="8960" width="9" style="17"/>
    <col min="8961" max="8961" width="0" style="17" hidden="1" customWidth="1"/>
    <col min="8962" max="8962" width="39.5" style="17" customWidth="1"/>
    <col min="8963" max="8963" width="16.625" style="17" customWidth="1"/>
    <col min="8964" max="8964" width="15" style="17" customWidth="1"/>
    <col min="8965" max="8965" width="16.625" style="17" customWidth="1"/>
    <col min="8966" max="8967" width="9" style="17"/>
    <col min="8968" max="8968" width="9.125" style="17" bestFit="1" customWidth="1"/>
    <col min="8969" max="9216" width="9" style="17"/>
    <col min="9217" max="9217" width="0" style="17" hidden="1" customWidth="1"/>
    <col min="9218" max="9218" width="39.5" style="17" customWidth="1"/>
    <col min="9219" max="9219" width="16.625" style="17" customWidth="1"/>
    <col min="9220" max="9220" width="15" style="17" customWidth="1"/>
    <col min="9221" max="9221" width="16.625" style="17" customWidth="1"/>
    <col min="9222" max="9223" width="9" style="17"/>
    <col min="9224" max="9224" width="9.125" style="17" bestFit="1" customWidth="1"/>
    <col min="9225" max="9472" width="9" style="17"/>
    <col min="9473" max="9473" width="0" style="17" hidden="1" customWidth="1"/>
    <col min="9474" max="9474" width="39.5" style="17" customWidth="1"/>
    <col min="9475" max="9475" width="16.625" style="17" customWidth="1"/>
    <col min="9476" max="9476" width="15" style="17" customWidth="1"/>
    <col min="9477" max="9477" width="16.625" style="17" customWidth="1"/>
    <col min="9478" max="9479" width="9" style="17"/>
    <col min="9480" max="9480" width="9.125" style="17" bestFit="1" customWidth="1"/>
    <col min="9481" max="9728" width="9" style="17"/>
    <col min="9729" max="9729" width="0" style="17" hidden="1" customWidth="1"/>
    <col min="9730" max="9730" width="39.5" style="17" customWidth="1"/>
    <col min="9731" max="9731" width="16.625" style="17" customWidth="1"/>
    <col min="9732" max="9732" width="15" style="17" customWidth="1"/>
    <col min="9733" max="9733" width="16.625" style="17" customWidth="1"/>
    <col min="9734" max="9735" width="9" style="17"/>
    <col min="9736" max="9736" width="9.125" style="17" bestFit="1" customWidth="1"/>
    <col min="9737" max="9984" width="9" style="17"/>
    <col min="9985" max="9985" width="0" style="17" hidden="1" customWidth="1"/>
    <col min="9986" max="9986" width="39.5" style="17" customWidth="1"/>
    <col min="9987" max="9987" width="16.625" style="17" customWidth="1"/>
    <col min="9988" max="9988" width="15" style="17" customWidth="1"/>
    <col min="9989" max="9989" width="16.625" style="17" customWidth="1"/>
    <col min="9990" max="9991" width="9" style="17"/>
    <col min="9992" max="9992" width="9.125" style="17" bestFit="1" customWidth="1"/>
    <col min="9993" max="10240" width="9" style="17"/>
    <col min="10241" max="10241" width="0" style="17" hidden="1" customWidth="1"/>
    <col min="10242" max="10242" width="39.5" style="17" customWidth="1"/>
    <col min="10243" max="10243" width="16.625" style="17" customWidth="1"/>
    <col min="10244" max="10244" width="15" style="17" customWidth="1"/>
    <col min="10245" max="10245" width="16.625" style="17" customWidth="1"/>
    <col min="10246" max="10247" width="9" style="17"/>
    <col min="10248" max="10248" width="9.125" style="17" bestFit="1" customWidth="1"/>
    <col min="10249" max="10496" width="9" style="17"/>
    <col min="10497" max="10497" width="0" style="17" hidden="1" customWidth="1"/>
    <col min="10498" max="10498" width="39.5" style="17" customWidth="1"/>
    <col min="10499" max="10499" width="16.625" style="17" customWidth="1"/>
    <col min="10500" max="10500" width="15" style="17" customWidth="1"/>
    <col min="10501" max="10501" width="16.625" style="17" customWidth="1"/>
    <col min="10502" max="10503" width="9" style="17"/>
    <col min="10504" max="10504" width="9.125" style="17" bestFit="1" customWidth="1"/>
    <col min="10505" max="10752" width="9" style="17"/>
    <col min="10753" max="10753" width="0" style="17" hidden="1" customWidth="1"/>
    <col min="10754" max="10754" width="39.5" style="17" customWidth="1"/>
    <col min="10755" max="10755" width="16.625" style="17" customWidth="1"/>
    <col min="10756" max="10756" width="15" style="17" customWidth="1"/>
    <col min="10757" max="10757" width="16.625" style="17" customWidth="1"/>
    <col min="10758" max="10759" width="9" style="17"/>
    <col min="10760" max="10760" width="9.125" style="17" bestFit="1" customWidth="1"/>
    <col min="10761" max="11008" width="9" style="17"/>
    <col min="11009" max="11009" width="0" style="17" hidden="1" customWidth="1"/>
    <col min="11010" max="11010" width="39.5" style="17" customWidth="1"/>
    <col min="11011" max="11011" width="16.625" style="17" customWidth="1"/>
    <col min="11012" max="11012" width="15" style="17" customWidth="1"/>
    <col min="11013" max="11013" width="16.625" style="17" customWidth="1"/>
    <col min="11014" max="11015" width="9" style="17"/>
    <col min="11016" max="11016" width="9.125" style="17" bestFit="1" customWidth="1"/>
    <col min="11017" max="11264" width="9" style="17"/>
    <col min="11265" max="11265" width="0" style="17" hidden="1" customWidth="1"/>
    <col min="11266" max="11266" width="39.5" style="17" customWidth="1"/>
    <col min="11267" max="11267" width="16.625" style="17" customWidth="1"/>
    <col min="11268" max="11268" width="15" style="17" customWidth="1"/>
    <col min="11269" max="11269" width="16.625" style="17" customWidth="1"/>
    <col min="11270" max="11271" width="9" style="17"/>
    <col min="11272" max="11272" width="9.125" style="17" bestFit="1" customWidth="1"/>
    <col min="11273" max="11520" width="9" style="17"/>
    <col min="11521" max="11521" width="0" style="17" hidden="1" customWidth="1"/>
    <col min="11522" max="11522" width="39.5" style="17" customWidth="1"/>
    <col min="11523" max="11523" width="16.625" style="17" customWidth="1"/>
    <col min="11524" max="11524" width="15" style="17" customWidth="1"/>
    <col min="11525" max="11525" width="16.625" style="17" customWidth="1"/>
    <col min="11526" max="11527" width="9" style="17"/>
    <col min="11528" max="11528" width="9.125" style="17" bestFit="1" customWidth="1"/>
    <col min="11529" max="11776" width="9" style="17"/>
    <col min="11777" max="11777" width="0" style="17" hidden="1" customWidth="1"/>
    <col min="11778" max="11778" width="39.5" style="17" customWidth="1"/>
    <col min="11779" max="11779" width="16.625" style="17" customWidth="1"/>
    <col min="11780" max="11780" width="15" style="17" customWidth="1"/>
    <col min="11781" max="11781" width="16.625" style="17" customWidth="1"/>
    <col min="11782" max="11783" width="9" style="17"/>
    <col min="11784" max="11784" width="9.125" style="17" bestFit="1" customWidth="1"/>
    <col min="11785" max="12032" width="9" style="17"/>
    <col min="12033" max="12033" width="0" style="17" hidden="1" customWidth="1"/>
    <col min="12034" max="12034" width="39.5" style="17" customWidth="1"/>
    <col min="12035" max="12035" width="16.625" style="17" customWidth="1"/>
    <col min="12036" max="12036" width="15" style="17" customWidth="1"/>
    <col min="12037" max="12037" width="16.625" style="17" customWidth="1"/>
    <col min="12038" max="12039" width="9" style="17"/>
    <col min="12040" max="12040" width="9.125" style="17" bestFit="1" customWidth="1"/>
    <col min="12041" max="12288" width="9" style="17"/>
    <col min="12289" max="12289" width="0" style="17" hidden="1" customWidth="1"/>
    <col min="12290" max="12290" width="39.5" style="17" customWidth="1"/>
    <col min="12291" max="12291" width="16.625" style="17" customWidth="1"/>
    <col min="12292" max="12292" width="15" style="17" customWidth="1"/>
    <col min="12293" max="12293" width="16.625" style="17" customWidth="1"/>
    <col min="12294" max="12295" width="9" style="17"/>
    <col min="12296" max="12296" width="9.125" style="17" bestFit="1" customWidth="1"/>
    <col min="12297" max="12544" width="9" style="17"/>
    <col min="12545" max="12545" width="0" style="17" hidden="1" customWidth="1"/>
    <col min="12546" max="12546" width="39.5" style="17" customWidth="1"/>
    <col min="12547" max="12547" width="16.625" style="17" customWidth="1"/>
    <col min="12548" max="12548" width="15" style="17" customWidth="1"/>
    <col min="12549" max="12549" width="16.625" style="17" customWidth="1"/>
    <col min="12550" max="12551" width="9" style="17"/>
    <col min="12552" max="12552" width="9.125" style="17" bestFit="1" customWidth="1"/>
    <col min="12553" max="12800" width="9" style="17"/>
    <col min="12801" max="12801" width="0" style="17" hidden="1" customWidth="1"/>
    <col min="12802" max="12802" width="39.5" style="17" customWidth="1"/>
    <col min="12803" max="12803" width="16.625" style="17" customWidth="1"/>
    <col min="12804" max="12804" width="15" style="17" customWidth="1"/>
    <col min="12805" max="12805" width="16.625" style="17" customWidth="1"/>
    <col min="12806" max="12807" width="9" style="17"/>
    <col min="12808" max="12808" width="9.125" style="17" bestFit="1" customWidth="1"/>
    <col min="12809" max="13056" width="9" style="17"/>
    <col min="13057" max="13057" width="0" style="17" hidden="1" customWidth="1"/>
    <col min="13058" max="13058" width="39.5" style="17" customWidth="1"/>
    <col min="13059" max="13059" width="16.625" style="17" customWidth="1"/>
    <col min="13060" max="13060" width="15" style="17" customWidth="1"/>
    <col min="13061" max="13061" width="16.625" style="17" customWidth="1"/>
    <col min="13062" max="13063" width="9" style="17"/>
    <col min="13064" max="13064" width="9.125" style="17" bestFit="1" customWidth="1"/>
    <col min="13065" max="13312" width="9" style="17"/>
    <col min="13313" max="13313" width="0" style="17" hidden="1" customWidth="1"/>
    <col min="13314" max="13314" width="39.5" style="17" customWidth="1"/>
    <col min="13315" max="13315" width="16.625" style="17" customWidth="1"/>
    <col min="13316" max="13316" width="15" style="17" customWidth="1"/>
    <col min="13317" max="13317" width="16.625" style="17" customWidth="1"/>
    <col min="13318" max="13319" width="9" style="17"/>
    <col min="13320" max="13320" width="9.125" style="17" bestFit="1" customWidth="1"/>
    <col min="13321" max="13568" width="9" style="17"/>
    <col min="13569" max="13569" width="0" style="17" hidden="1" customWidth="1"/>
    <col min="13570" max="13570" width="39.5" style="17" customWidth="1"/>
    <col min="13571" max="13571" width="16.625" style="17" customWidth="1"/>
    <col min="13572" max="13572" width="15" style="17" customWidth="1"/>
    <col min="13573" max="13573" width="16.625" style="17" customWidth="1"/>
    <col min="13574" max="13575" width="9" style="17"/>
    <col min="13576" max="13576" width="9.125" style="17" bestFit="1" customWidth="1"/>
    <col min="13577" max="13824" width="9" style="17"/>
    <col min="13825" max="13825" width="0" style="17" hidden="1" customWidth="1"/>
    <col min="13826" max="13826" width="39.5" style="17" customWidth="1"/>
    <col min="13827" max="13827" width="16.625" style="17" customWidth="1"/>
    <col min="13828" max="13828" width="15" style="17" customWidth="1"/>
    <col min="13829" max="13829" width="16.625" style="17" customWidth="1"/>
    <col min="13830" max="13831" width="9" style="17"/>
    <col min="13832" max="13832" width="9.125" style="17" bestFit="1" customWidth="1"/>
    <col min="13833" max="14080" width="9" style="17"/>
    <col min="14081" max="14081" width="0" style="17" hidden="1" customWidth="1"/>
    <col min="14082" max="14082" width="39.5" style="17" customWidth="1"/>
    <col min="14083" max="14083" width="16.625" style="17" customWidth="1"/>
    <col min="14084" max="14084" width="15" style="17" customWidth="1"/>
    <col min="14085" max="14085" width="16.625" style="17" customWidth="1"/>
    <col min="14086" max="14087" width="9" style="17"/>
    <col min="14088" max="14088" width="9.125" style="17" bestFit="1" customWidth="1"/>
    <col min="14089" max="14336" width="9" style="17"/>
    <col min="14337" max="14337" width="0" style="17" hidden="1" customWidth="1"/>
    <col min="14338" max="14338" width="39.5" style="17" customWidth="1"/>
    <col min="14339" max="14339" width="16.625" style="17" customWidth="1"/>
    <col min="14340" max="14340" width="15" style="17" customWidth="1"/>
    <col min="14341" max="14341" width="16.625" style="17" customWidth="1"/>
    <col min="14342" max="14343" width="9" style="17"/>
    <col min="14344" max="14344" width="9.125" style="17" bestFit="1" customWidth="1"/>
    <col min="14345" max="14592" width="9" style="17"/>
    <col min="14593" max="14593" width="0" style="17" hidden="1" customWidth="1"/>
    <col min="14594" max="14594" width="39.5" style="17" customWidth="1"/>
    <col min="14595" max="14595" width="16.625" style="17" customWidth="1"/>
    <col min="14596" max="14596" width="15" style="17" customWidth="1"/>
    <col min="14597" max="14597" width="16.625" style="17" customWidth="1"/>
    <col min="14598" max="14599" width="9" style="17"/>
    <col min="14600" max="14600" width="9.125" style="17" bestFit="1" customWidth="1"/>
    <col min="14601" max="14848" width="9" style="17"/>
    <col min="14849" max="14849" width="0" style="17" hidden="1" customWidth="1"/>
    <col min="14850" max="14850" width="39.5" style="17" customWidth="1"/>
    <col min="14851" max="14851" width="16.625" style="17" customWidth="1"/>
    <col min="14852" max="14852" width="15" style="17" customWidth="1"/>
    <col min="14853" max="14853" width="16.625" style="17" customWidth="1"/>
    <col min="14854" max="14855" width="9" style="17"/>
    <col min="14856" max="14856" width="9.125" style="17" bestFit="1" customWidth="1"/>
    <col min="14857" max="15104" width="9" style="17"/>
    <col min="15105" max="15105" width="0" style="17" hidden="1" customWidth="1"/>
    <col min="15106" max="15106" width="39.5" style="17" customWidth="1"/>
    <col min="15107" max="15107" width="16.625" style="17" customWidth="1"/>
    <col min="15108" max="15108" width="15" style="17" customWidth="1"/>
    <col min="15109" max="15109" width="16.625" style="17" customWidth="1"/>
    <col min="15110" max="15111" width="9" style="17"/>
    <col min="15112" max="15112" width="9.125" style="17" bestFit="1" customWidth="1"/>
    <col min="15113" max="15360" width="9" style="17"/>
    <col min="15361" max="15361" width="0" style="17" hidden="1" customWidth="1"/>
    <col min="15362" max="15362" width="39.5" style="17" customWidth="1"/>
    <col min="15363" max="15363" width="16.625" style="17" customWidth="1"/>
    <col min="15364" max="15364" width="15" style="17" customWidth="1"/>
    <col min="15365" max="15365" width="16.625" style="17" customWidth="1"/>
    <col min="15366" max="15367" width="9" style="17"/>
    <col min="15368" max="15368" width="9.125" style="17" bestFit="1" customWidth="1"/>
    <col min="15369" max="15616" width="9" style="17"/>
    <col min="15617" max="15617" width="0" style="17" hidden="1" customWidth="1"/>
    <col min="15618" max="15618" width="39.5" style="17" customWidth="1"/>
    <col min="15619" max="15619" width="16.625" style="17" customWidth="1"/>
    <col min="15620" max="15620" width="15" style="17" customWidth="1"/>
    <col min="15621" max="15621" width="16.625" style="17" customWidth="1"/>
    <col min="15622" max="15623" width="9" style="17"/>
    <col min="15624" max="15624" width="9.125" style="17" bestFit="1" customWidth="1"/>
    <col min="15625" max="15872" width="9" style="17"/>
    <col min="15873" max="15873" width="0" style="17" hidden="1" customWidth="1"/>
    <col min="15874" max="15874" width="39.5" style="17" customWidth="1"/>
    <col min="15875" max="15875" width="16.625" style="17" customWidth="1"/>
    <col min="15876" max="15876" width="15" style="17" customWidth="1"/>
    <col min="15877" max="15877" width="16.625" style="17" customWidth="1"/>
    <col min="15878" max="15879" width="9" style="17"/>
    <col min="15880" max="15880" width="9.125" style="17" bestFit="1" customWidth="1"/>
    <col min="15881" max="16128" width="9" style="17"/>
    <col min="16129" max="16129" width="0" style="17" hidden="1" customWidth="1"/>
    <col min="16130" max="16130" width="39.5" style="17" customWidth="1"/>
    <col min="16131" max="16131" width="16.625" style="17" customWidth="1"/>
    <col min="16132" max="16132" width="15" style="17" customWidth="1"/>
    <col min="16133" max="16133" width="16.625" style="17" customWidth="1"/>
    <col min="16134" max="16135" width="9" style="17"/>
    <col min="16136" max="16136" width="9.125" style="17" bestFit="1" customWidth="1"/>
    <col min="16137" max="16384" width="9" style="17"/>
  </cols>
  <sheetData>
    <row r="1" spans="1:8">
      <c r="B1" s="2" t="s">
        <v>326</v>
      </c>
    </row>
    <row r="2" spans="1:8" s="3" customFormat="1" ht="27">
      <c r="A2" s="4"/>
      <c r="B2" s="127" t="s">
        <v>58</v>
      </c>
      <c r="C2" s="127"/>
      <c r="D2" s="127"/>
      <c r="E2" s="127"/>
      <c r="F2" s="127"/>
      <c r="G2" s="127"/>
      <c r="H2" s="127"/>
    </row>
    <row r="3" spans="1:8" s="3" customFormat="1">
      <c r="A3" s="5"/>
      <c r="B3" s="6"/>
      <c r="C3" s="7"/>
      <c r="D3" s="7"/>
      <c r="E3" s="7"/>
      <c r="F3" s="7"/>
      <c r="G3" s="7"/>
      <c r="H3" s="22" t="s">
        <v>0</v>
      </c>
    </row>
    <row r="4" spans="1:8" s="9" customFormat="1" ht="24.75" customHeight="1">
      <c r="A4" s="128" t="s">
        <v>1</v>
      </c>
      <c r="B4" s="130" t="s">
        <v>2</v>
      </c>
      <c r="C4" s="128" t="str">
        <f>YEAR([1]封面!$B$7)&amp;"年预算数"</f>
        <v>2019年预算数</v>
      </c>
      <c r="D4" s="128" t="s">
        <v>55</v>
      </c>
      <c r="E4" s="132" t="s">
        <v>56</v>
      </c>
      <c r="F4" s="133"/>
      <c r="G4" s="134"/>
      <c r="H4" s="128" t="s">
        <v>265</v>
      </c>
    </row>
    <row r="5" spans="1:8" s="9" customFormat="1" ht="37.5">
      <c r="A5" s="129"/>
      <c r="B5" s="131"/>
      <c r="C5" s="129"/>
      <c r="D5" s="129"/>
      <c r="E5" s="107" t="s">
        <v>333</v>
      </c>
      <c r="F5" s="107" t="s">
        <v>57</v>
      </c>
      <c r="G5" s="107" t="s">
        <v>291</v>
      </c>
      <c r="H5" s="129"/>
    </row>
    <row r="6" spans="1:8" s="79" customFormat="1" ht="25.5" customHeight="1">
      <c r="A6" s="76" t="s">
        <v>4</v>
      </c>
      <c r="B6" s="77" t="s">
        <v>5</v>
      </c>
      <c r="C6" s="78">
        <v>72128</v>
      </c>
      <c r="D6" s="78"/>
      <c r="E6" s="108">
        <f>SUM(F6:G6)</f>
        <v>3901</v>
      </c>
      <c r="F6" s="78">
        <v>3901</v>
      </c>
      <c r="G6" s="78"/>
      <c r="H6" s="78">
        <f>SUM(C6:E6)</f>
        <v>76029</v>
      </c>
    </row>
    <row r="7" spans="1:8" s="79" customFormat="1" ht="25.5" customHeight="1">
      <c r="A7" s="76" t="s">
        <v>6</v>
      </c>
      <c r="B7" s="80" t="s">
        <v>7</v>
      </c>
      <c r="C7" s="78">
        <v>0</v>
      </c>
      <c r="D7" s="78"/>
      <c r="E7" s="108">
        <f t="shared" ref="E7:E28" si="0">SUM(F7:G7)</f>
        <v>0</v>
      </c>
      <c r="F7" s="78">
        <v>0</v>
      </c>
      <c r="G7" s="78">
        <v>0</v>
      </c>
      <c r="H7" s="78">
        <f t="shared" ref="H7:H28" si="1">SUM(C7:E7)</f>
        <v>0</v>
      </c>
    </row>
    <row r="8" spans="1:8" s="79" customFormat="1" ht="25.5" customHeight="1">
      <c r="A8" s="76" t="s">
        <v>8</v>
      </c>
      <c r="B8" s="80" t="s">
        <v>9</v>
      </c>
      <c r="C8" s="78">
        <v>1485</v>
      </c>
      <c r="D8" s="78"/>
      <c r="E8" s="108">
        <f t="shared" si="0"/>
        <v>10</v>
      </c>
      <c r="F8" s="78">
        <v>10</v>
      </c>
      <c r="G8" s="78"/>
      <c r="H8" s="78">
        <f t="shared" si="1"/>
        <v>1495</v>
      </c>
    </row>
    <row r="9" spans="1:8" s="79" customFormat="1" ht="25.5" customHeight="1">
      <c r="A9" s="76" t="s">
        <v>10</v>
      </c>
      <c r="B9" s="80" t="s">
        <v>11</v>
      </c>
      <c r="C9" s="78">
        <v>26391</v>
      </c>
      <c r="D9" s="78"/>
      <c r="E9" s="108">
        <f t="shared" si="0"/>
        <v>2861</v>
      </c>
      <c r="F9" s="78">
        <v>2861</v>
      </c>
      <c r="G9" s="78"/>
      <c r="H9" s="78">
        <f t="shared" si="1"/>
        <v>29252</v>
      </c>
    </row>
    <row r="10" spans="1:8" s="79" customFormat="1" ht="25.5" customHeight="1">
      <c r="A10" s="76" t="s">
        <v>12</v>
      </c>
      <c r="B10" s="80" t="s">
        <v>13</v>
      </c>
      <c r="C10" s="78">
        <v>48633</v>
      </c>
      <c r="D10" s="78"/>
      <c r="E10" s="108">
        <f t="shared" si="0"/>
        <v>1460</v>
      </c>
      <c r="F10" s="78">
        <v>1460</v>
      </c>
      <c r="G10" s="78"/>
      <c r="H10" s="78">
        <f t="shared" si="1"/>
        <v>50093</v>
      </c>
    </row>
    <row r="11" spans="1:8" s="79" customFormat="1" ht="25.5" customHeight="1">
      <c r="A11" s="76" t="s">
        <v>14</v>
      </c>
      <c r="B11" s="80" t="s">
        <v>15</v>
      </c>
      <c r="C11" s="78">
        <v>3297</v>
      </c>
      <c r="D11" s="78"/>
      <c r="E11" s="108">
        <f t="shared" si="0"/>
        <v>116</v>
      </c>
      <c r="F11" s="78">
        <v>116</v>
      </c>
      <c r="G11" s="78"/>
      <c r="H11" s="78">
        <f t="shared" si="1"/>
        <v>3413</v>
      </c>
    </row>
    <row r="12" spans="1:8" s="79" customFormat="1" ht="25.5" customHeight="1">
      <c r="A12" s="76" t="s">
        <v>16</v>
      </c>
      <c r="B12" s="80" t="s">
        <v>17</v>
      </c>
      <c r="C12" s="78">
        <v>8974</v>
      </c>
      <c r="D12" s="78"/>
      <c r="E12" s="108">
        <f t="shared" si="0"/>
        <v>-266</v>
      </c>
      <c r="F12" s="78">
        <v>-266</v>
      </c>
      <c r="G12" s="78"/>
      <c r="H12" s="78">
        <f t="shared" si="1"/>
        <v>8708</v>
      </c>
    </row>
    <row r="13" spans="1:8" s="79" customFormat="1" ht="25.5" customHeight="1">
      <c r="A13" s="76" t="s">
        <v>18</v>
      </c>
      <c r="B13" s="80" t="s">
        <v>19</v>
      </c>
      <c r="C13" s="78">
        <v>33736</v>
      </c>
      <c r="D13" s="78"/>
      <c r="E13" s="108">
        <f t="shared" si="0"/>
        <v>605</v>
      </c>
      <c r="F13" s="78">
        <v>605</v>
      </c>
      <c r="G13" s="78"/>
      <c r="H13" s="78">
        <f t="shared" si="1"/>
        <v>34341</v>
      </c>
    </row>
    <row r="14" spans="1:8" s="79" customFormat="1" ht="25.5" customHeight="1">
      <c r="A14" s="76" t="s">
        <v>20</v>
      </c>
      <c r="B14" s="80" t="s">
        <v>21</v>
      </c>
      <c r="C14" s="78">
        <v>128841</v>
      </c>
      <c r="D14" s="78"/>
      <c r="E14" s="108">
        <f t="shared" si="0"/>
        <v>-13976</v>
      </c>
      <c r="F14" s="78">
        <v>524</v>
      </c>
      <c r="G14" s="78">
        <v>-14500</v>
      </c>
      <c r="H14" s="78">
        <f t="shared" si="1"/>
        <v>114865</v>
      </c>
    </row>
    <row r="15" spans="1:8" s="79" customFormat="1" ht="25.5" customHeight="1">
      <c r="A15" s="76" t="s">
        <v>22</v>
      </c>
      <c r="B15" s="80" t="s">
        <v>23</v>
      </c>
      <c r="C15" s="78">
        <v>1637</v>
      </c>
      <c r="D15" s="78"/>
      <c r="E15" s="108">
        <f t="shared" si="0"/>
        <v>50</v>
      </c>
      <c r="F15" s="78">
        <v>50</v>
      </c>
      <c r="G15" s="78"/>
      <c r="H15" s="78">
        <f t="shared" si="1"/>
        <v>1687</v>
      </c>
    </row>
    <row r="16" spans="1:8" s="79" customFormat="1" ht="25.5" customHeight="1">
      <c r="A16" s="76" t="s">
        <v>24</v>
      </c>
      <c r="B16" s="80" t="s">
        <v>25</v>
      </c>
      <c r="C16" s="78">
        <v>80697</v>
      </c>
      <c r="D16" s="78">
        <v>28220</v>
      </c>
      <c r="E16" s="108">
        <f t="shared" si="0"/>
        <v>-7081</v>
      </c>
      <c r="F16" s="78">
        <v>299</v>
      </c>
      <c r="G16" s="78">
        <v>-7380</v>
      </c>
      <c r="H16" s="78">
        <f t="shared" si="1"/>
        <v>101836</v>
      </c>
    </row>
    <row r="17" spans="1:8" s="79" customFormat="1" ht="25.5" customHeight="1">
      <c r="A17" s="76" t="s">
        <v>26</v>
      </c>
      <c r="B17" s="80" t="s">
        <v>27</v>
      </c>
      <c r="C17" s="78">
        <v>18852</v>
      </c>
      <c r="D17" s="78"/>
      <c r="E17" s="108">
        <f t="shared" si="0"/>
        <v>90</v>
      </c>
      <c r="F17" s="78">
        <v>90</v>
      </c>
      <c r="G17" s="78"/>
      <c r="H17" s="78">
        <f t="shared" si="1"/>
        <v>18942</v>
      </c>
    </row>
    <row r="18" spans="1:8" s="79" customFormat="1" ht="25.5" customHeight="1">
      <c r="A18" s="76" t="s">
        <v>28</v>
      </c>
      <c r="B18" s="80" t="s">
        <v>29</v>
      </c>
      <c r="C18" s="78">
        <v>21196</v>
      </c>
      <c r="D18" s="78"/>
      <c r="E18" s="108">
        <f t="shared" si="0"/>
        <v>-17064</v>
      </c>
      <c r="F18" s="78">
        <v>593</v>
      </c>
      <c r="G18" s="78">
        <v>-17657</v>
      </c>
      <c r="H18" s="78">
        <f t="shared" si="1"/>
        <v>4132</v>
      </c>
    </row>
    <row r="19" spans="1:8" s="79" customFormat="1" ht="25.5" customHeight="1">
      <c r="A19" s="76" t="s">
        <v>30</v>
      </c>
      <c r="B19" s="80" t="s">
        <v>31</v>
      </c>
      <c r="C19" s="78">
        <v>5104</v>
      </c>
      <c r="D19" s="78"/>
      <c r="E19" s="108">
        <f t="shared" si="0"/>
        <v>-262</v>
      </c>
      <c r="F19" s="78">
        <v>-262</v>
      </c>
      <c r="G19" s="78"/>
      <c r="H19" s="78">
        <f t="shared" si="1"/>
        <v>4842</v>
      </c>
    </row>
    <row r="20" spans="1:8" s="79" customFormat="1" ht="25.5" customHeight="1">
      <c r="A20" s="76" t="s">
        <v>32</v>
      </c>
      <c r="B20" s="80" t="s">
        <v>33</v>
      </c>
      <c r="C20" s="78">
        <v>2054</v>
      </c>
      <c r="D20" s="78"/>
      <c r="E20" s="108">
        <f t="shared" si="0"/>
        <v>126</v>
      </c>
      <c r="F20" s="78">
        <v>126</v>
      </c>
      <c r="G20" s="78"/>
      <c r="H20" s="78">
        <f t="shared" si="1"/>
        <v>2180</v>
      </c>
    </row>
    <row r="21" spans="1:8" s="79" customFormat="1" ht="25.5" customHeight="1">
      <c r="A21" s="76" t="s">
        <v>34</v>
      </c>
      <c r="B21" s="80" t="s">
        <v>35</v>
      </c>
      <c r="C21" s="78">
        <v>111</v>
      </c>
      <c r="D21" s="78"/>
      <c r="E21" s="108">
        <f t="shared" si="0"/>
        <v>114</v>
      </c>
      <c r="F21" s="78">
        <v>114</v>
      </c>
      <c r="G21" s="78"/>
      <c r="H21" s="78">
        <f t="shared" si="1"/>
        <v>225</v>
      </c>
    </row>
    <row r="22" spans="1:8" s="79" customFormat="1" ht="25.5" customHeight="1">
      <c r="A22" s="76" t="s">
        <v>36</v>
      </c>
      <c r="B22" s="80" t="s">
        <v>37</v>
      </c>
      <c r="C22" s="78">
        <v>0</v>
      </c>
      <c r="D22" s="78"/>
      <c r="E22" s="108">
        <f t="shared" si="0"/>
        <v>0</v>
      </c>
      <c r="F22" s="78">
        <v>0</v>
      </c>
      <c r="G22" s="78">
        <v>0</v>
      </c>
      <c r="H22" s="78">
        <f t="shared" si="1"/>
        <v>0</v>
      </c>
    </row>
    <row r="23" spans="1:8" s="79" customFormat="1" ht="25.5" customHeight="1">
      <c r="A23" s="76" t="s">
        <v>38</v>
      </c>
      <c r="B23" s="80" t="s">
        <v>292</v>
      </c>
      <c r="C23" s="78">
        <v>4218</v>
      </c>
      <c r="D23" s="78"/>
      <c r="E23" s="108">
        <f t="shared" si="0"/>
        <v>-873</v>
      </c>
      <c r="F23" s="78">
        <v>-873</v>
      </c>
      <c r="G23" s="78"/>
      <c r="H23" s="78">
        <f t="shared" si="1"/>
        <v>3345</v>
      </c>
    </row>
    <row r="24" spans="1:8" s="79" customFormat="1" ht="25.5" customHeight="1">
      <c r="A24" s="76" t="s">
        <v>40</v>
      </c>
      <c r="B24" s="80" t="s">
        <v>41</v>
      </c>
      <c r="C24" s="78">
        <v>8918</v>
      </c>
      <c r="D24" s="78"/>
      <c r="E24" s="108">
        <f t="shared" si="0"/>
        <v>382</v>
      </c>
      <c r="F24" s="78">
        <v>382</v>
      </c>
      <c r="G24" s="78"/>
      <c r="H24" s="78">
        <f t="shared" si="1"/>
        <v>9300</v>
      </c>
    </row>
    <row r="25" spans="1:8" s="79" customFormat="1" ht="25.5" customHeight="1">
      <c r="A25" s="76" t="s">
        <v>42</v>
      </c>
      <c r="B25" s="80" t="s">
        <v>43</v>
      </c>
      <c r="C25" s="78">
        <v>1649</v>
      </c>
      <c r="D25" s="78"/>
      <c r="E25" s="108">
        <f t="shared" si="0"/>
        <v>0</v>
      </c>
      <c r="F25" s="78">
        <v>0</v>
      </c>
      <c r="G25" s="78"/>
      <c r="H25" s="78">
        <f t="shared" si="1"/>
        <v>1649</v>
      </c>
    </row>
    <row r="26" spans="1:8" s="79" customFormat="1" ht="25.5" customHeight="1">
      <c r="A26" s="76" t="s">
        <v>44</v>
      </c>
      <c r="B26" s="80" t="s">
        <v>45</v>
      </c>
      <c r="C26" s="78">
        <v>1900</v>
      </c>
      <c r="D26" s="78"/>
      <c r="E26" s="108">
        <f t="shared" si="0"/>
        <v>-20</v>
      </c>
      <c r="F26" s="78">
        <v>-20</v>
      </c>
      <c r="G26" s="78">
        <v>0</v>
      </c>
      <c r="H26" s="78">
        <f t="shared" si="1"/>
        <v>1880</v>
      </c>
    </row>
    <row r="27" spans="1:8" s="79" customFormat="1" ht="25.5" customHeight="1">
      <c r="A27" s="76" t="s">
        <v>46</v>
      </c>
      <c r="B27" s="80" t="s">
        <v>47</v>
      </c>
      <c r="C27" s="78">
        <v>5660</v>
      </c>
      <c r="D27" s="78"/>
      <c r="E27" s="108">
        <f t="shared" si="0"/>
        <v>0</v>
      </c>
      <c r="F27" s="78">
        <v>0</v>
      </c>
      <c r="G27" s="78">
        <v>0</v>
      </c>
      <c r="H27" s="78">
        <f t="shared" si="1"/>
        <v>5660</v>
      </c>
    </row>
    <row r="28" spans="1:8" s="79" customFormat="1" ht="25.5" customHeight="1">
      <c r="A28" s="76" t="s">
        <v>48</v>
      </c>
      <c r="B28" s="80" t="s">
        <v>49</v>
      </c>
      <c r="C28" s="78">
        <v>0</v>
      </c>
      <c r="D28" s="78"/>
      <c r="E28" s="108">
        <f t="shared" si="0"/>
        <v>0</v>
      </c>
      <c r="F28" s="78">
        <v>0</v>
      </c>
      <c r="G28" s="78">
        <v>0</v>
      </c>
      <c r="H28" s="78">
        <f t="shared" si="1"/>
        <v>0</v>
      </c>
    </row>
    <row r="29" spans="1:8" s="79" customFormat="1" ht="25.5" customHeight="1">
      <c r="A29" s="76" t="s">
        <v>50</v>
      </c>
      <c r="B29" s="80" t="s">
        <v>59</v>
      </c>
      <c r="C29" s="78">
        <v>8500</v>
      </c>
      <c r="D29" s="78"/>
      <c r="E29" s="108">
        <f t="shared" ref="E29:E31" si="2">SUM(F29:G29)</f>
        <v>0</v>
      </c>
      <c r="F29" s="78">
        <v>0</v>
      </c>
      <c r="G29" s="78">
        <v>0</v>
      </c>
      <c r="H29" s="78">
        <f t="shared" ref="H29:H32" si="3">SUM(C29:E29)</f>
        <v>8500</v>
      </c>
    </row>
    <row r="30" spans="1:8" s="79" customFormat="1" ht="25.5" customHeight="1">
      <c r="A30" s="76" t="s">
        <v>51</v>
      </c>
      <c r="B30" s="80" t="s">
        <v>60</v>
      </c>
      <c r="C30" s="78">
        <v>100</v>
      </c>
      <c r="D30" s="78"/>
      <c r="E30" s="108">
        <f t="shared" si="2"/>
        <v>0</v>
      </c>
      <c r="F30" s="78">
        <v>0</v>
      </c>
      <c r="G30" s="78">
        <v>0</v>
      </c>
      <c r="H30" s="78">
        <f t="shared" si="3"/>
        <v>100</v>
      </c>
    </row>
    <row r="31" spans="1:8" s="79" customFormat="1" ht="25.5" customHeight="1">
      <c r="A31" s="76" t="s">
        <v>52</v>
      </c>
      <c r="B31" s="80" t="s">
        <v>53</v>
      </c>
      <c r="C31" s="78">
        <v>7319</v>
      </c>
      <c r="D31" s="78"/>
      <c r="E31" s="108">
        <f t="shared" si="2"/>
        <v>1607</v>
      </c>
      <c r="F31" s="78">
        <v>1607</v>
      </c>
      <c r="G31" s="78">
        <v>0</v>
      </c>
      <c r="H31" s="78">
        <f t="shared" si="3"/>
        <v>8926</v>
      </c>
    </row>
    <row r="32" spans="1:8" s="13" customFormat="1" ht="25.5" customHeight="1">
      <c r="A32" s="10"/>
      <c r="B32" s="11" t="s">
        <v>54</v>
      </c>
      <c r="C32" s="12">
        <f>SUM(C6:C31)</f>
        <v>491400</v>
      </c>
      <c r="D32" s="12">
        <f>SUM(D6:D31)</f>
        <v>28220</v>
      </c>
      <c r="E32" s="59">
        <f>SUM(F32:G32)</f>
        <v>-28220</v>
      </c>
      <c r="F32" s="59">
        <f>SUM(F6:F31)</f>
        <v>11317</v>
      </c>
      <c r="G32" s="59">
        <f>SUM(G6:G31)</f>
        <v>-39537</v>
      </c>
      <c r="H32" s="78">
        <f t="shared" si="3"/>
        <v>491400</v>
      </c>
    </row>
    <row r="33" spans="2:8" ht="18.75">
      <c r="B33" s="115" t="s">
        <v>352</v>
      </c>
      <c r="C33" s="120">
        <f>SUM(C34:C35)</f>
        <v>200</v>
      </c>
      <c r="D33" s="120">
        <f>SUM(D34:D35)</f>
        <v>9680</v>
      </c>
      <c r="E33" s="120">
        <f t="shared" ref="E33:E45" si="4">SUM(F33,G33)</f>
        <v>0</v>
      </c>
      <c r="F33" s="126"/>
      <c r="G33" s="126"/>
      <c r="H33" s="123">
        <f>SUM(C33:E33)</f>
        <v>9880</v>
      </c>
    </row>
    <row r="34" spans="2:8" ht="18.75">
      <c r="B34" s="116" t="s">
        <v>353</v>
      </c>
      <c r="C34" s="122">
        <v>200</v>
      </c>
      <c r="D34" s="122">
        <v>9680</v>
      </c>
      <c r="E34" s="120">
        <f t="shared" si="4"/>
        <v>0</v>
      </c>
      <c r="F34" s="121"/>
      <c r="G34" s="121"/>
      <c r="H34" s="124">
        <f t="shared" ref="H34:H39" si="5">SUM(C34:E34)</f>
        <v>9880</v>
      </c>
    </row>
    <row r="35" spans="2:8" ht="18.75">
      <c r="B35" s="116" t="s">
        <v>354</v>
      </c>
      <c r="C35" s="122"/>
      <c r="D35" s="122"/>
      <c r="E35" s="120">
        <f t="shared" si="4"/>
        <v>0</v>
      </c>
      <c r="F35" s="121"/>
      <c r="G35" s="121"/>
      <c r="H35" s="121"/>
    </row>
    <row r="36" spans="2:8" ht="18.75">
      <c r="B36" s="113" t="s">
        <v>355</v>
      </c>
      <c r="C36" s="120">
        <f>SUM(C37:C39)</f>
        <v>1906080</v>
      </c>
      <c r="D36" s="120"/>
      <c r="E36" s="120">
        <f t="shared" si="4"/>
        <v>-6816</v>
      </c>
      <c r="F36" s="120">
        <f>SUM(F37:F39)</f>
        <v>938</v>
      </c>
      <c r="G36" s="120">
        <f>SUM(G37:G39)</f>
        <v>-7754</v>
      </c>
      <c r="H36" s="123">
        <f t="shared" si="5"/>
        <v>1899264</v>
      </c>
    </row>
    <row r="37" spans="2:8" ht="18.75">
      <c r="B37" s="114" t="s">
        <v>356</v>
      </c>
      <c r="C37" s="122">
        <v>33247</v>
      </c>
      <c r="D37" s="122"/>
      <c r="E37" s="120">
        <f t="shared" si="4"/>
        <v>0</v>
      </c>
      <c r="F37" s="121"/>
      <c r="G37" s="121"/>
      <c r="H37" s="124">
        <f t="shared" si="5"/>
        <v>33247</v>
      </c>
    </row>
    <row r="38" spans="2:8" ht="18.75">
      <c r="B38" s="114" t="s">
        <v>357</v>
      </c>
      <c r="C38" s="122">
        <v>944530</v>
      </c>
      <c r="D38" s="122"/>
      <c r="E38" s="120">
        <f t="shared" si="4"/>
        <v>0</v>
      </c>
      <c r="F38" s="121"/>
      <c r="G38" s="121"/>
      <c r="H38" s="124">
        <f t="shared" si="5"/>
        <v>944530</v>
      </c>
    </row>
    <row r="39" spans="2:8" ht="18.75">
      <c r="B39" s="114" t="s">
        <v>358</v>
      </c>
      <c r="C39" s="122">
        <f>SUM(C40:C41)</f>
        <v>928303</v>
      </c>
      <c r="D39" s="122"/>
      <c r="E39" s="122">
        <f t="shared" si="4"/>
        <v>-6816</v>
      </c>
      <c r="F39" s="122">
        <f>SUM(F40:F41)</f>
        <v>938</v>
      </c>
      <c r="G39" s="122">
        <f>SUM(G40:G41)</f>
        <v>-7754</v>
      </c>
      <c r="H39" s="124">
        <f t="shared" si="5"/>
        <v>921487</v>
      </c>
    </row>
    <row r="40" spans="2:8" ht="18.75">
      <c r="B40" s="114" t="s">
        <v>364</v>
      </c>
      <c r="C40" s="122">
        <v>914569</v>
      </c>
      <c r="D40" s="122"/>
      <c r="E40" s="122">
        <f t="shared" si="4"/>
        <v>-7754</v>
      </c>
      <c r="F40" s="122"/>
      <c r="G40" s="122">
        <v>-7754</v>
      </c>
      <c r="H40" s="124">
        <f>SUM(C40:E40)</f>
        <v>906815</v>
      </c>
    </row>
    <row r="41" spans="2:8" ht="18.75">
      <c r="B41" s="114" t="s">
        <v>365</v>
      </c>
      <c r="C41" s="122">
        <v>13734</v>
      </c>
      <c r="D41" s="122"/>
      <c r="E41" s="122">
        <f t="shared" si="4"/>
        <v>938</v>
      </c>
      <c r="F41" s="122">
        <v>938</v>
      </c>
      <c r="G41" s="121"/>
      <c r="H41" s="124">
        <f>SUM(C41:E41)</f>
        <v>14672</v>
      </c>
    </row>
    <row r="42" spans="2:8" ht="18.75">
      <c r="B42" s="117" t="s">
        <v>359</v>
      </c>
      <c r="C42" s="125">
        <v>41200</v>
      </c>
      <c r="D42" s="125"/>
      <c r="E42" s="120">
        <f t="shared" si="4"/>
        <v>0</v>
      </c>
      <c r="F42" s="121"/>
      <c r="G42" s="121"/>
      <c r="H42" s="123">
        <f t="shared" ref="H42:H46" si="6">SUM(C42:E42)</f>
        <v>41200</v>
      </c>
    </row>
    <row r="43" spans="2:8" ht="18.75">
      <c r="B43" s="117" t="s">
        <v>360</v>
      </c>
      <c r="C43" s="120"/>
      <c r="D43" s="120"/>
      <c r="E43" s="120">
        <f t="shared" si="4"/>
        <v>0</v>
      </c>
      <c r="F43" s="121"/>
      <c r="G43" s="121"/>
      <c r="H43" s="123">
        <f t="shared" si="6"/>
        <v>0</v>
      </c>
    </row>
    <row r="44" spans="2:8" ht="18.75">
      <c r="B44" s="117" t="s">
        <v>361</v>
      </c>
      <c r="C44" s="120"/>
      <c r="D44" s="120"/>
      <c r="E44" s="120">
        <f t="shared" si="4"/>
        <v>0</v>
      </c>
      <c r="F44" s="121"/>
      <c r="G44" s="121"/>
      <c r="H44" s="123">
        <f t="shared" si="6"/>
        <v>0</v>
      </c>
    </row>
    <row r="45" spans="2:8" ht="18.75">
      <c r="B45" s="118" t="s">
        <v>362</v>
      </c>
      <c r="C45" s="120"/>
      <c r="D45" s="120"/>
      <c r="E45" s="120">
        <f t="shared" si="4"/>
        <v>0</v>
      </c>
      <c r="F45" s="121"/>
      <c r="G45" s="121"/>
      <c r="H45" s="123">
        <f t="shared" si="6"/>
        <v>0</v>
      </c>
    </row>
    <row r="46" spans="2:8" ht="18.75">
      <c r="B46" s="119" t="s">
        <v>363</v>
      </c>
      <c r="C46" s="120">
        <f>SUM(C32,C33,C36,C42:C45)</f>
        <v>2438880</v>
      </c>
      <c r="D46" s="120">
        <f>SUM(D32,D33,D36,D42:D45)</f>
        <v>37900</v>
      </c>
      <c r="E46" s="120">
        <f>SUM(F46,G46)</f>
        <v>-35036</v>
      </c>
      <c r="F46" s="120">
        <f t="shared" ref="F46:G46" si="7">SUM(F32,F33,F36,F42:F45)</f>
        <v>12255</v>
      </c>
      <c r="G46" s="120">
        <f t="shared" si="7"/>
        <v>-47291</v>
      </c>
      <c r="H46" s="123">
        <f t="shared" si="6"/>
        <v>2441744</v>
      </c>
    </row>
  </sheetData>
  <mergeCells count="7">
    <mergeCell ref="A4:A5"/>
    <mergeCell ref="B2:H2"/>
    <mergeCell ref="B4:B5"/>
    <mergeCell ref="C4:C5"/>
    <mergeCell ref="D4:D5"/>
    <mergeCell ref="H4:H5"/>
    <mergeCell ref="E4:G4"/>
  </mergeCells>
  <phoneticPr fontId="3" type="noConversion"/>
  <conditionalFormatting sqref="H3">
    <cfRule type="cellIs" dxfId="1" priority="3" stopIfTrue="1" operator="lessThanOrEqual">
      <formula>-1</formula>
    </cfRule>
  </conditionalFormatting>
  <conditionalFormatting sqref="B39:B42">
    <cfRule type="expression" dxfId="0" priority="1" stopIfTrue="1">
      <formula>"len($A:$A)=3"</formula>
    </cfRule>
  </conditionalFormatting>
  <pageMargins left="0.74803149606299213" right="0.74803149606299213" top="0.98425196850393704" bottom="0.98425196850393704" header="0.51181102362204722" footer="0.51181102362204722"/>
  <pageSetup paperSize="9" scale="61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1"/>
  <sheetViews>
    <sheetView showZeros="0" view="pageBreakPreview" topLeftCell="B26" zoomScale="60" workbookViewId="0">
      <selection activeCell="F25" sqref="F25"/>
    </sheetView>
  </sheetViews>
  <sheetFormatPr defaultRowHeight="13.5"/>
  <cols>
    <col min="1" max="1" width="10.875" hidden="1" customWidth="1"/>
    <col min="2" max="2" width="50.25" customWidth="1"/>
    <col min="3" max="3" width="13.125" customWidth="1"/>
    <col min="4" max="4" width="11.75" customWidth="1"/>
    <col min="5" max="5" width="13.625" customWidth="1"/>
    <col min="6" max="6" width="17.125" customWidth="1"/>
    <col min="7" max="7" width="15.875" customWidth="1"/>
    <col min="8" max="8" width="16.5" customWidth="1"/>
  </cols>
  <sheetData>
    <row r="1" spans="1:9">
      <c r="B1" t="s">
        <v>327</v>
      </c>
    </row>
    <row r="2" spans="1:9" ht="27">
      <c r="A2" s="135" t="s">
        <v>264</v>
      </c>
      <c r="B2" s="135"/>
      <c r="C2" s="135"/>
      <c r="D2" s="135"/>
      <c r="E2" s="135"/>
      <c r="F2" s="135"/>
      <c r="G2" s="135"/>
      <c r="H2" s="135"/>
      <c r="I2" s="40"/>
    </row>
    <row r="3" spans="1:9" ht="14.25">
      <c r="A3" s="6"/>
      <c r="B3" s="41"/>
      <c r="C3" s="22"/>
      <c r="D3" s="40"/>
      <c r="E3" s="40"/>
      <c r="F3" s="40"/>
      <c r="G3" s="40"/>
      <c r="H3" s="82" t="s">
        <v>293</v>
      </c>
      <c r="I3" s="40"/>
    </row>
    <row r="4" spans="1:9" ht="18.75" customHeight="1">
      <c r="A4" s="136" t="s">
        <v>1</v>
      </c>
      <c r="B4" s="130" t="s">
        <v>2</v>
      </c>
      <c r="C4" s="128" t="s">
        <v>272</v>
      </c>
      <c r="D4" s="128" t="s">
        <v>55</v>
      </c>
      <c r="E4" s="140" t="s">
        <v>288</v>
      </c>
      <c r="F4" s="140"/>
      <c r="G4" s="140"/>
      <c r="H4" s="138" t="s">
        <v>289</v>
      </c>
      <c r="I4" s="42"/>
    </row>
    <row r="5" spans="1:9" ht="18.75" customHeight="1">
      <c r="A5" s="137"/>
      <c r="B5" s="131"/>
      <c r="C5" s="129"/>
      <c r="D5" s="129"/>
      <c r="E5" s="112" t="s">
        <v>333</v>
      </c>
      <c r="F5" s="67" t="s">
        <v>275</v>
      </c>
      <c r="G5" s="67" t="s">
        <v>291</v>
      </c>
      <c r="H5" s="139"/>
      <c r="I5" s="42"/>
    </row>
    <row r="6" spans="1:9" s="69" customFormat="1" ht="18.75">
      <c r="A6" s="51">
        <v>201</v>
      </c>
      <c r="B6" s="43" t="s">
        <v>5</v>
      </c>
      <c r="C6" s="71">
        <f>SUM(C7:C33)</f>
        <v>72128</v>
      </c>
      <c r="D6" s="71"/>
      <c r="E6" s="109">
        <f>SUM(F6:G6)</f>
        <v>6640</v>
      </c>
      <c r="F6" s="71">
        <f>SUM(F7:F33)</f>
        <v>6640</v>
      </c>
      <c r="G6" s="71"/>
      <c r="H6" s="71">
        <f>SUM(C6:E6)</f>
        <v>78768</v>
      </c>
      <c r="I6" s="54"/>
    </row>
    <row r="7" spans="1:9" s="111" customFormat="1" ht="18.75">
      <c r="A7" s="52">
        <v>20101</v>
      </c>
      <c r="B7" s="61" t="s">
        <v>334</v>
      </c>
      <c r="C7" s="72">
        <v>2009</v>
      </c>
      <c r="D7" s="72"/>
      <c r="E7" s="73">
        <f t="shared" ref="E7:E70" si="0">SUM(F7:G7)</f>
        <v>191</v>
      </c>
      <c r="F7" s="72">
        <v>191</v>
      </c>
      <c r="G7" s="72"/>
      <c r="H7" s="72">
        <f t="shared" ref="H7:H70" si="1">SUM(C7:E7)</f>
        <v>2200</v>
      </c>
      <c r="I7" s="110"/>
    </row>
    <row r="8" spans="1:9" s="111" customFormat="1" ht="18.75">
      <c r="A8" s="52">
        <v>20102</v>
      </c>
      <c r="B8" s="62" t="s">
        <v>335</v>
      </c>
      <c r="C8" s="72">
        <v>1667</v>
      </c>
      <c r="D8" s="72"/>
      <c r="E8" s="73">
        <f t="shared" si="0"/>
        <v>96</v>
      </c>
      <c r="F8" s="72">
        <v>96</v>
      </c>
      <c r="G8" s="72"/>
      <c r="H8" s="72">
        <f t="shared" si="1"/>
        <v>1763</v>
      </c>
      <c r="I8" s="110"/>
    </row>
    <row r="9" spans="1:9" s="111" customFormat="1" ht="18.75">
      <c r="A9" s="52">
        <v>20103</v>
      </c>
      <c r="B9" s="62" t="s">
        <v>336</v>
      </c>
      <c r="C9" s="72">
        <v>10761</v>
      </c>
      <c r="D9" s="72"/>
      <c r="E9" s="73">
        <f t="shared" si="0"/>
        <v>1487</v>
      </c>
      <c r="F9" s="72">
        <v>1487</v>
      </c>
      <c r="G9" s="72"/>
      <c r="H9" s="72">
        <f t="shared" si="1"/>
        <v>12248</v>
      </c>
      <c r="I9" s="110"/>
    </row>
    <row r="10" spans="1:9" s="111" customFormat="1" ht="18.75">
      <c r="A10" s="52">
        <v>20104</v>
      </c>
      <c r="B10" s="62" t="s">
        <v>277</v>
      </c>
      <c r="C10" s="72">
        <v>8155</v>
      </c>
      <c r="D10" s="72"/>
      <c r="E10" s="73">
        <f t="shared" si="0"/>
        <v>-138</v>
      </c>
      <c r="F10" s="72">
        <v>-138</v>
      </c>
      <c r="G10" s="72"/>
      <c r="H10" s="72">
        <f t="shared" si="1"/>
        <v>8017</v>
      </c>
      <c r="I10" s="110"/>
    </row>
    <row r="11" spans="1:9" s="111" customFormat="1" ht="18.75">
      <c r="A11" s="52">
        <v>20105</v>
      </c>
      <c r="B11" s="62" t="s">
        <v>273</v>
      </c>
      <c r="C11" s="72">
        <v>905</v>
      </c>
      <c r="D11" s="72"/>
      <c r="E11" s="73">
        <f t="shared" si="0"/>
        <v>-27</v>
      </c>
      <c r="F11" s="72">
        <v>-27</v>
      </c>
      <c r="G11" s="72"/>
      <c r="H11" s="72">
        <f t="shared" si="1"/>
        <v>878</v>
      </c>
      <c r="I11" s="110"/>
    </row>
    <row r="12" spans="1:9" s="111" customFormat="1" ht="18.75">
      <c r="A12" s="52">
        <v>20106</v>
      </c>
      <c r="B12" s="62" t="s">
        <v>274</v>
      </c>
      <c r="C12" s="72">
        <v>2252</v>
      </c>
      <c r="D12" s="72"/>
      <c r="E12" s="73">
        <f t="shared" si="0"/>
        <v>188</v>
      </c>
      <c r="F12" s="72">
        <v>188</v>
      </c>
      <c r="G12" s="72"/>
      <c r="H12" s="72">
        <f t="shared" si="1"/>
        <v>2440</v>
      </c>
      <c r="I12" s="110"/>
    </row>
    <row r="13" spans="1:9" s="111" customFormat="1" ht="18.75">
      <c r="A13" s="52">
        <v>20107</v>
      </c>
      <c r="B13" s="62" t="s">
        <v>337</v>
      </c>
      <c r="C13" s="72">
        <v>1103</v>
      </c>
      <c r="D13" s="72"/>
      <c r="E13" s="73">
        <f t="shared" si="0"/>
        <v>476</v>
      </c>
      <c r="F13" s="72">
        <v>476</v>
      </c>
      <c r="G13" s="72"/>
      <c r="H13" s="72">
        <f t="shared" si="1"/>
        <v>1579</v>
      </c>
      <c r="I13" s="110"/>
    </row>
    <row r="14" spans="1:9" s="111" customFormat="1" ht="18.75">
      <c r="A14" s="52">
        <v>20108</v>
      </c>
      <c r="B14" s="62" t="s">
        <v>276</v>
      </c>
      <c r="C14" s="72">
        <v>90</v>
      </c>
      <c r="D14" s="72"/>
      <c r="E14" s="73">
        <f t="shared" si="0"/>
        <v>3</v>
      </c>
      <c r="F14" s="72">
        <v>3</v>
      </c>
      <c r="G14" s="72"/>
      <c r="H14" s="72">
        <f t="shared" si="1"/>
        <v>93</v>
      </c>
      <c r="I14" s="110"/>
    </row>
    <row r="15" spans="1:9" s="111" customFormat="1" ht="18.75">
      <c r="A15" s="52">
        <v>20109</v>
      </c>
      <c r="B15" s="62" t="s">
        <v>109</v>
      </c>
      <c r="C15" s="72">
        <v>549</v>
      </c>
      <c r="D15" s="72"/>
      <c r="E15" s="73">
        <f t="shared" si="0"/>
        <v>0</v>
      </c>
      <c r="F15" s="72">
        <v>0</v>
      </c>
      <c r="G15" s="72"/>
      <c r="H15" s="72">
        <f t="shared" si="1"/>
        <v>549</v>
      </c>
      <c r="I15" s="110"/>
    </row>
    <row r="16" spans="1:9" s="111" customFormat="1" ht="18.75">
      <c r="A16" s="52">
        <v>20110</v>
      </c>
      <c r="B16" s="62" t="s">
        <v>110</v>
      </c>
      <c r="C16" s="72">
        <v>337</v>
      </c>
      <c r="D16" s="72"/>
      <c r="E16" s="73">
        <f t="shared" si="0"/>
        <v>43</v>
      </c>
      <c r="F16" s="72">
        <v>43</v>
      </c>
      <c r="G16" s="72"/>
      <c r="H16" s="72">
        <f t="shared" si="1"/>
        <v>380</v>
      </c>
      <c r="I16" s="110"/>
    </row>
    <row r="17" spans="1:9" s="111" customFormat="1" ht="18.75">
      <c r="A17" s="52">
        <v>20111</v>
      </c>
      <c r="B17" s="62" t="s">
        <v>111</v>
      </c>
      <c r="C17" s="72">
        <v>4018</v>
      </c>
      <c r="D17" s="72"/>
      <c r="E17" s="73">
        <f t="shared" si="0"/>
        <v>436</v>
      </c>
      <c r="F17" s="72">
        <v>436</v>
      </c>
      <c r="G17" s="72"/>
      <c r="H17" s="72">
        <f t="shared" si="1"/>
        <v>4454</v>
      </c>
      <c r="I17" s="110"/>
    </row>
    <row r="18" spans="1:9" s="111" customFormat="1" ht="18.75">
      <c r="A18" s="52">
        <v>20113</v>
      </c>
      <c r="B18" s="62" t="s">
        <v>112</v>
      </c>
      <c r="C18" s="72">
        <v>2656</v>
      </c>
      <c r="D18" s="72"/>
      <c r="E18" s="73">
        <f t="shared" si="0"/>
        <v>119</v>
      </c>
      <c r="F18" s="72">
        <v>119</v>
      </c>
      <c r="G18" s="72"/>
      <c r="H18" s="72">
        <f t="shared" si="1"/>
        <v>2775</v>
      </c>
      <c r="I18" s="110"/>
    </row>
    <row r="19" spans="1:9" s="111" customFormat="1" ht="18.75">
      <c r="A19" s="52">
        <v>20114</v>
      </c>
      <c r="B19" s="62" t="s">
        <v>113</v>
      </c>
      <c r="C19" s="72">
        <v>0</v>
      </c>
      <c r="D19" s="72"/>
      <c r="E19" s="73">
        <f t="shared" si="0"/>
        <v>0</v>
      </c>
      <c r="F19" s="72">
        <v>0</v>
      </c>
      <c r="G19" s="72"/>
      <c r="H19" s="72">
        <f t="shared" si="1"/>
        <v>0</v>
      </c>
      <c r="I19" s="110"/>
    </row>
    <row r="20" spans="1:9" s="111" customFormat="1" ht="18.75">
      <c r="A20" s="52">
        <v>20123</v>
      </c>
      <c r="B20" s="62" t="s">
        <v>114</v>
      </c>
      <c r="C20" s="72">
        <v>3703</v>
      </c>
      <c r="D20" s="72"/>
      <c r="E20" s="73">
        <f t="shared" si="0"/>
        <v>31</v>
      </c>
      <c r="F20" s="72">
        <v>31</v>
      </c>
      <c r="G20" s="72"/>
      <c r="H20" s="72">
        <f t="shared" si="1"/>
        <v>3734</v>
      </c>
      <c r="I20" s="110"/>
    </row>
    <row r="21" spans="1:9" s="111" customFormat="1" ht="18.75">
      <c r="A21" s="52">
        <v>20125</v>
      </c>
      <c r="B21" s="62" t="s">
        <v>115</v>
      </c>
      <c r="C21" s="72">
        <v>83</v>
      </c>
      <c r="D21" s="72"/>
      <c r="E21" s="73">
        <f t="shared" si="0"/>
        <v>9</v>
      </c>
      <c r="F21" s="72">
        <v>9</v>
      </c>
      <c r="G21" s="72"/>
      <c r="H21" s="72">
        <f t="shared" si="1"/>
        <v>92</v>
      </c>
      <c r="I21" s="110"/>
    </row>
    <row r="22" spans="1:9" s="111" customFormat="1" ht="18.75">
      <c r="A22" s="52">
        <v>20126</v>
      </c>
      <c r="B22" s="62" t="s">
        <v>116</v>
      </c>
      <c r="C22" s="72">
        <v>522</v>
      </c>
      <c r="D22" s="72"/>
      <c r="E22" s="73">
        <f t="shared" si="0"/>
        <v>-38</v>
      </c>
      <c r="F22" s="72">
        <v>-38</v>
      </c>
      <c r="G22" s="72"/>
      <c r="H22" s="72">
        <f t="shared" si="1"/>
        <v>484</v>
      </c>
      <c r="I22" s="110"/>
    </row>
    <row r="23" spans="1:9" s="111" customFormat="1" ht="18.75">
      <c r="A23" s="52">
        <v>20128</v>
      </c>
      <c r="B23" s="62" t="s">
        <v>117</v>
      </c>
      <c r="C23" s="72">
        <v>164</v>
      </c>
      <c r="D23" s="72"/>
      <c r="E23" s="73">
        <f t="shared" si="0"/>
        <v>0</v>
      </c>
      <c r="F23" s="72">
        <v>0</v>
      </c>
      <c r="G23" s="72"/>
      <c r="H23" s="72">
        <f t="shared" si="1"/>
        <v>164</v>
      </c>
      <c r="I23" s="110"/>
    </row>
    <row r="24" spans="1:9" s="111" customFormat="1" ht="18.75">
      <c r="A24" s="52">
        <v>20129</v>
      </c>
      <c r="B24" s="62" t="s">
        <v>118</v>
      </c>
      <c r="C24" s="72">
        <v>932</v>
      </c>
      <c r="D24" s="72"/>
      <c r="E24" s="73">
        <f t="shared" si="0"/>
        <v>57</v>
      </c>
      <c r="F24" s="72">
        <v>57</v>
      </c>
      <c r="G24" s="72"/>
      <c r="H24" s="72">
        <f t="shared" si="1"/>
        <v>989</v>
      </c>
      <c r="I24" s="110"/>
    </row>
    <row r="25" spans="1:9" s="111" customFormat="1" ht="18.75">
      <c r="A25" s="52">
        <v>20131</v>
      </c>
      <c r="B25" s="62" t="s">
        <v>119</v>
      </c>
      <c r="C25" s="72">
        <v>3700</v>
      </c>
      <c r="D25" s="72"/>
      <c r="E25" s="73">
        <f t="shared" si="0"/>
        <v>911</v>
      </c>
      <c r="F25" s="72">
        <v>911</v>
      </c>
      <c r="G25" s="72"/>
      <c r="H25" s="72">
        <f t="shared" si="1"/>
        <v>4611</v>
      </c>
      <c r="I25" s="110"/>
    </row>
    <row r="26" spans="1:9" s="111" customFormat="1" ht="18.75">
      <c r="A26" s="52">
        <v>20132</v>
      </c>
      <c r="B26" s="62" t="s">
        <v>120</v>
      </c>
      <c r="C26" s="72">
        <v>1106</v>
      </c>
      <c r="D26" s="72"/>
      <c r="E26" s="73">
        <f t="shared" si="0"/>
        <v>170</v>
      </c>
      <c r="F26" s="72">
        <v>170</v>
      </c>
      <c r="G26" s="72"/>
      <c r="H26" s="72">
        <f t="shared" si="1"/>
        <v>1276</v>
      </c>
      <c r="I26" s="110"/>
    </row>
    <row r="27" spans="1:9" s="111" customFormat="1" ht="18.75">
      <c r="A27" s="52">
        <v>20133</v>
      </c>
      <c r="B27" s="63" t="s">
        <v>121</v>
      </c>
      <c r="C27" s="72">
        <v>1670</v>
      </c>
      <c r="D27" s="72"/>
      <c r="E27" s="73">
        <f t="shared" si="0"/>
        <v>-49</v>
      </c>
      <c r="F27" s="72">
        <v>-49</v>
      </c>
      <c r="G27" s="72"/>
      <c r="H27" s="72">
        <f t="shared" si="1"/>
        <v>1621</v>
      </c>
      <c r="I27" s="110"/>
    </row>
    <row r="28" spans="1:9" s="111" customFormat="1" ht="18.75">
      <c r="A28" s="52">
        <v>20134</v>
      </c>
      <c r="B28" s="62" t="s">
        <v>122</v>
      </c>
      <c r="C28" s="72">
        <v>819</v>
      </c>
      <c r="D28" s="72"/>
      <c r="E28" s="73">
        <f t="shared" si="0"/>
        <v>32</v>
      </c>
      <c r="F28" s="72">
        <v>32</v>
      </c>
      <c r="G28" s="72"/>
      <c r="H28" s="72">
        <f t="shared" si="1"/>
        <v>851</v>
      </c>
      <c r="I28" s="110"/>
    </row>
    <row r="29" spans="1:9" s="111" customFormat="1" ht="18.75">
      <c r="A29" s="52">
        <v>20135</v>
      </c>
      <c r="B29" s="62" t="s">
        <v>123</v>
      </c>
      <c r="C29" s="72">
        <v>0</v>
      </c>
      <c r="D29" s="72"/>
      <c r="E29" s="73">
        <f t="shared" si="0"/>
        <v>0</v>
      </c>
      <c r="F29" s="72">
        <v>0</v>
      </c>
      <c r="G29" s="72"/>
      <c r="H29" s="72">
        <f t="shared" si="1"/>
        <v>0</v>
      </c>
      <c r="I29" s="110"/>
    </row>
    <row r="30" spans="1:9" s="111" customFormat="1" ht="18.75">
      <c r="A30" s="52">
        <v>20136</v>
      </c>
      <c r="B30" s="62" t="s">
        <v>124</v>
      </c>
      <c r="C30" s="72">
        <v>431</v>
      </c>
      <c r="D30" s="72"/>
      <c r="E30" s="73">
        <f t="shared" si="0"/>
        <v>70</v>
      </c>
      <c r="F30" s="72">
        <v>70</v>
      </c>
      <c r="G30" s="72"/>
      <c r="H30" s="72">
        <f t="shared" si="1"/>
        <v>501</v>
      </c>
      <c r="I30" s="110"/>
    </row>
    <row r="31" spans="1:9" s="111" customFormat="1" ht="18.75">
      <c r="A31" s="52">
        <v>20137</v>
      </c>
      <c r="B31" s="62" t="s">
        <v>125</v>
      </c>
      <c r="C31" s="72">
        <v>0</v>
      </c>
      <c r="D31" s="72"/>
      <c r="E31" s="73">
        <f t="shared" si="0"/>
        <v>333</v>
      </c>
      <c r="F31" s="72">
        <v>333</v>
      </c>
      <c r="G31" s="72"/>
      <c r="H31" s="72">
        <f t="shared" si="1"/>
        <v>333</v>
      </c>
      <c r="I31" s="110"/>
    </row>
    <row r="32" spans="1:9" s="111" customFormat="1" ht="18.75">
      <c r="A32" s="52">
        <v>20138</v>
      </c>
      <c r="B32" s="62" t="s">
        <v>126</v>
      </c>
      <c r="C32" s="72">
        <v>3496</v>
      </c>
      <c r="D32" s="72"/>
      <c r="E32" s="73">
        <f t="shared" si="0"/>
        <v>2132</v>
      </c>
      <c r="F32" s="72">
        <v>2132</v>
      </c>
      <c r="G32" s="72"/>
      <c r="H32" s="72">
        <f t="shared" si="1"/>
        <v>5628</v>
      </c>
      <c r="I32" s="110"/>
    </row>
    <row r="33" spans="1:9" s="111" customFormat="1" ht="18.75">
      <c r="A33" s="52">
        <v>20199</v>
      </c>
      <c r="B33" s="62" t="s">
        <v>127</v>
      </c>
      <c r="C33" s="72">
        <v>21000</v>
      </c>
      <c r="D33" s="72"/>
      <c r="E33" s="73">
        <f t="shared" si="0"/>
        <v>108</v>
      </c>
      <c r="F33" s="72">
        <v>108</v>
      </c>
      <c r="G33" s="72"/>
      <c r="H33" s="72">
        <f t="shared" si="1"/>
        <v>21108</v>
      </c>
      <c r="I33" s="110"/>
    </row>
    <row r="34" spans="1:9" s="69" customFormat="1" ht="18.75">
      <c r="A34" s="51">
        <v>202</v>
      </c>
      <c r="B34" s="43" t="s">
        <v>7</v>
      </c>
      <c r="C34" s="71">
        <v>0</v>
      </c>
      <c r="D34" s="71"/>
      <c r="E34" s="109">
        <f t="shared" si="0"/>
        <v>0</v>
      </c>
      <c r="F34" s="71">
        <v>0</v>
      </c>
      <c r="G34" s="71"/>
      <c r="H34" s="71">
        <f t="shared" si="1"/>
        <v>0</v>
      </c>
      <c r="I34" s="54"/>
    </row>
    <row r="35" spans="1:9" ht="18.75">
      <c r="A35" s="52">
        <v>20205</v>
      </c>
      <c r="B35" s="45" t="s">
        <v>278</v>
      </c>
      <c r="C35" s="72"/>
      <c r="D35" s="72"/>
      <c r="E35" s="109">
        <f t="shared" si="0"/>
        <v>0</v>
      </c>
      <c r="F35" s="72">
        <v>0</v>
      </c>
      <c r="G35" s="72"/>
      <c r="H35" s="71">
        <f t="shared" si="1"/>
        <v>0</v>
      </c>
      <c r="I35" s="44"/>
    </row>
    <row r="36" spans="1:9" ht="18.75">
      <c r="A36" s="52">
        <v>20299</v>
      </c>
      <c r="B36" s="45" t="s">
        <v>128</v>
      </c>
      <c r="C36" s="72"/>
      <c r="D36" s="72"/>
      <c r="E36" s="109">
        <f t="shared" si="0"/>
        <v>0</v>
      </c>
      <c r="F36" s="72">
        <v>0</v>
      </c>
      <c r="G36" s="72"/>
      <c r="H36" s="71">
        <f t="shared" si="1"/>
        <v>0</v>
      </c>
      <c r="I36" s="44"/>
    </row>
    <row r="37" spans="1:9" s="69" customFormat="1" ht="18.75">
      <c r="A37" s="51">
        <v>203</v>
      </c>
      <c r="B37" s="43" t="s">
        <v>9</v>
      </c>
      <c r="C37" s="71">
        <f>SUM(C38:C39)</f>
        <v>1485</v>
      </c>
      <c r="D37" s="71"/>
      <c r="E37" s="109">
        <f t="shared" si="0"/>
        <v>12</v>
      </c>
      <c r="F37" s="71">
        <f>SUM(F38:F39)</f>
        <v>12</v>
      </c>
      <c r="G37" s="71"/>
      <c r="H37" s="71">
        <f t="shared" si="1"/>
        <v>1497</v>
      </c>
      <c r="I37" s="54"/>
    </row>
    <row r="38" spans="1:9" s="111" customFormat="1" ht="18.75">
      <c r="A38" s="52">
        <v>20306</v>
      </c>
      <c r="B38" s="61" t="s">
        <v>279</v>
      </c>
      <c r="C38" s="72">
        <v>1410</v>
      </c>
      <c r="D38" s="72"/>
      <c r="E38" s="73">
        <f t="shared" si="0"/>
        <v>10</v>
      </c>
      <c r="F38" s="72">
        <v>10</v>
      </c>
      <c r="G38" s="72"/>
      <c r="H38" s="72">
        <f t="shared" si="1"/>
        <v>1420</v>
      </c>
      <c r="I38" s="110"/>
    </row>
    <row r="39" spans="1:9" s="111" customFormat="1" ht="18.75">
      <c r="A39" s="52">
        <v>20399</v>
      </c>
      <c r="B39" s="62" t="s">
        <v>338</v>
      </c>
      <c r="C39" s="72">
        <v>75</v>
      </c>
      <c r="D39" s="72"/>
      <c r="E39" s="73">
        <f t="shared" si="0"/>
        <v>2</v>
      </c>
      <c r="F39" s="72">
        <v>2</v>
      </c>
      <c r="G39" s="72"/>
      <c r="H39" s="72">
        <f t="shared" si="1"/>
        <v>77</v>
      </c>
      <c r="I39" s="110"/>
    </row>
    <row r="40" spans="1:9" s="69" customFormat="1" ht="18.75">
      <c r="A40" s="51">
        <v>204</v>
      </c>
      <c r="B40" s="43" t="s">
        <v>11</v>
      </c>
      <c r="C40" s="71">
        <f>SUM(C41:C51)</f>
        <v>26391</v>
      </c>
      <c r="D40" s="71"/>
      <c r="E40" s="109">
        <f t="shared" si="0"/>
        <v>2864</v>
      </c>
      <c r="F40" s="71">
        <f>SUM(F41:F51)</f>
        <v>2864</v>
      </c>
      <c r="G40" s="71"/>
      <c r="H40" s="71">
        <f t="shared" si="1"/>
        <v>29255</v>
      </c>
      <c r="I40" s="54"/>
    </row>
    <row r="41" spans="1:9" s="111" customFormat="1" ht="18.75">
      <c r="A41" s="52">
        <v>20401</v>
      </c>
      <c r="B41" s="61" t="s">
        <v>280</v>
      </c>
      <c r="C41" s="72">
        <v>416</v>
      </c>
      <c r="D41" s="72"/>
      <c r="E41" s="73">
        <f t="shared" si="0"/>
        <v>0</v>
      </c>
      <c r="F41" s="72">
        <v>0</v>
      </c>
      <c r="G41" s="72"/>
      <c r="H41" s="72">
        <f t="shared" si="1"/>
        <v>416</v>
      </c>
      <c r="I41" s="110"/>
    </row>
    <row r="42" spans="1:9" s="111" customFormat="1" ht="18.75">
      <c r="A42" s="52">
        <v>20402</v>
      </c>
      <c r="B42" s="62" t="s">
        <v>129</v>
      </c>
      <c r="C42" s="72">
        <v>19357</v>
      </c>
      <c r="D42" s="72"/>
      <c r="E42" s="73">
        <f t="shared" si="0"/>
        <v>2439</v>
      </c>
      <c r="F42" s="72">
        <v>2439</v>
      </c>
      <c r="G42" s="72"/>
      <c r="H42" s="72">
        <f t="shared" si="1"/>
        <v>21796</v>
      </c>
      <c r="I42" s="110"/>
    </row>
    <row r="43" spans="1:9" s="111" customFormat="1" ht="18.75">
      <c r="A43" s="52">
        <v>20403</v>
      </c>
      <c r="B43" s="63" t="s">
        <v>130</v>
      </c>
      <c r="C43" s="72">
        <v>22</v>
      </c>
      <c r="D43" s="72"/>
      <c r="E43" s="73">
        <f t="shared" si="0"/>
        <v>2</v>
      </c>
      <c r="F43" s="72">
        <v>2</v>
      </c>
      <c r="G43" s="72"/>
      <c r="H43" s="72">
        <f t="shared" si="1"/>
        <v>24</v>
      </c>
      <c r="I43" s="110"/>
    </row>
    <row r="44" spans="1:9" s="111" customFormat="1" ht="18.75">
      <c r="A44" s="52">
        <v>20404</v>
      </c>
      <c r="B44" s="62" t="s">
        <v>131</v>
      </c>
      <c r="C44" s="72">
        <v>17</v>
      </c>
      <c r="D44" s="72"/>
      <c r="E44" s="73">
        <f t="shared" si="0"/>
        <v>282</v>
      </c>
      <c r="F44" s="72">
        <v>282</v>
      </c>
      <c r="G44" s="72"/>
      <c r="H44" s="72">
        <f t="shared" si="1"/>
        <v>299</v>
      </c>
      <c r="I44" s="110"/>
    </row>
    <row r="45" spans="1:9" s="111" customFormat="1" ht="18.75">
      <c r="A45" s="52">
        <v>20405</v>
      </c>
      <c r="B45" s="62" t="s">
        <v>132</v>
      </c>
      <c r="C45" s="72">
        <v>22</v>
      </c>
      <c r="D45" s="72"/>
      <c r="E45" s="73">
        <f t="shared" si="0"/>
        <v>83</v>
      </c>
      <c r="F45" s="72">
        <v>83</v>
      </c>
      <c r="G45" s="72"/>
      <c r="H45" s="72">
        <f t="shared" si="1"/>
        <v>105</v>
      </c>
      <c r="I45" s="110"/>
    </row>
    <row r="46" spans="1:9" s="111" customFormat="1" ht="18.75">
      <c r="A46" s="52">
        <v>20406</v>
      </c>
      <c r="B46" s="62" t="s">
        <v>133</v>
      </c>
      <c r="C46" s="72">
        <v>965</v>
      </c>
      <c r="D46" s="72"/>
      <c r="E46" s="73">
        <f t="shared" si="0"/>
        <v>43</v>
      </c>
      <c r="F46" s="72">
        <v>43</v>
      </c>
      <c r="G46" s="72"/>
      <c r="H46" s="72">
        <f t="shared" si="1"/>
        <v>1008</v>
      </c>
      <c r="I46" s="110"/>
    </row>
    <row r="47" spans="1:9" s="111" customFormat="1" ht="18.75">
      <c r="A47" s="52">
        <v>20407</v>
      </c>
      <c r="B47" s="62" t="s">
        <v>134</v>
      </c>
      <c r="C47" s="72">
        <v>0</v>
      </c>
      <c r="D47" s="72"/>
      <c r="E47" s="73">
        <f t="shared" si="0"/>
        <v>0</v>
      </c>
      <c r="F47" s="72">
        <v>0</v>
      </c>
      <c r="G47" s="72"/>
      <c r="H47" s="72">
        <f t="shared" si="1"/>
        <v>0</v>
      </c>
      <c r="I47" s="110"/>
    </row>
    <row r="48" spans="1:9" s="111" customFormat="1" ht="18.75">
      <c r="A48" s="52">
        <v>20408</v>
      </c>
      <c r="B48" s="62" t="s">
        <v>135</v>
      </c>
      <c r="C48" s="72">
        <v>5355</v>
      </c>
      <c r="D48" s="72"/>
      <c r="E48" s="73">
        <f t="shared" si="0"/>
        <v>15</v>
      </c>
      <c r="F48" s="72">
        <v>15</v>
      </c>
      <c r="G48" s="72"/>
      <c r="H48" s="72">
        <f t="shared" si="1"/>
        <v>5370</v>
      </c>
      <c r="I48" s="110"/>
    </row>
    <row r="49" spans="1:9" s="111" customFormat="1" ht="18.75">
      <c r="A49" s="52">
        <v>20409</v>
      </c>
      <c r="B49" s="62" t="s">
        <v>136</v>
      </c>
      <c r="C49" s="72">
        <v>0</v>
      </c>
      <c r="D49" s="72"/>
      <c r="E49" s="73">
        <f t="shared" si="0"/>
        <v>0</v>
      </c>
      <c r="F49" s="72">
        <v>0</v>
      </c>
      <c r="G49" s="72"/>
      <c r="H49" s="72">
        <f t="shared" si="1"/>
        <v>0</v>
      </c>
      <c r="I49" s="110"/>
    </row>
    <row r="50" spans="1:9" s="111" customFormat="1" ht="18.75">
      <c r="A50" s="52">
        <v>20410</v>
      </c>
      <c r="B50" s="62" t="s">
        <v>137</v>
      </c>
      <c r="C50" s="72">
        <v>0</v>
      </c>
      <c r="D50" s="72"/>
      <c r="E50" s="73">
        <f t="shared" si="0"/>
        <v>0</v>
      </c>
      <c r="F50" s="72">
        <v>0</v>
      </c>
      <c r="G50" s="72"/>
      <c r="H50" s="72">
        <f t="shared" si="1"/>
        <v>0</v>
      </c>
      <c r="I50" s="110"/>
    </row>
    <row r="51" spans="1:9" s="111" customFormat="1" ht="18.75">
      <c r="A51" s="52">
        <v>20499</v>
      </c>
      <c r="B51" s="62" t="s">
        <v>138</v>
      </c>
      <c r="C51" s="72">
        <v>237</v>
      </c>
      <c r="D51" s="72"/>
      <c r="E51" s="73">
        <f t="shared" si="0"/>
        <v>0</v>
      </c>
      <c r="F51" s="72">
        <v>0</v>
      </c>
      <c r="G51" s="72"/>
      <c r="H51" s="72">
        <f t="shared" si="1"/>
        <v>237</v>
      </c>
      <c r="I51" s="110"/>
    </row>
    <row r="52" spans="1:9" s="69" customFormat="1" ht="18.75">
      <c r="A52" s="51">
        <v>205</v>
      </c>
      <c r="B52" s="43" t="s">
        <v>13</v>
      </c>
      <c r="C52" s="71">
        <f>SUM(C53:C62)</f>
        <v>48633</v>
      </c>
      <c r="D52" s="71"/>
      <c r="E52" s="109">
        <f t="shared" si="0"/>
        <v>1736</v>
      </c>
      <c r="F52" s="71">
        <f>SUM(F53:F62)</f>
        <v>1736</v>
      </c>
      <c r="G52" s="71"/>
      <c r="H52" s="71">
        <f t="shared" si="1"/>
        <v>50369</v>
      </c>
      <c r="I52" s="54"/>
    </row>
    <row r="53" spans="1:9" s="111" customFormat="1" ht="18.75">
      <c r="A53" s="52">
        <v>20501</v>
      </c>
      <c r="B53" s="61" t="s">
        <v>339</v>
      </c>
      <c r="C53" s="72">
        <v>1046</v>
      </c>
      <c r="D53" s="72"/>
      <c r="E53" s="73">
        <f t="shared" si="0"/>
        <v>392</v>
      </c>
      <c r="F53" s="72">
        <v>392</v>
      </c>
      <c r="G53" s="72"/>
      <c r="H53" s="72">
        <f t="shared" si="1"/>
        <v>1438</v>
      </c>
      <c r="I53" s="110"/>
    </row>
    <row r="54" spans="1:9" s="111" customFormat="1" ht="18.75">
      <c r="A54" s="52">
        <v>20502</v>
      </c>
      <c r="B54" s="62" t="s">
        <v>139</v>
      </c>
      <c r="C54" s="72">
        <v>21157</v>
      </c>
      <c r="D54" s="72"/>
      <c r="E54" s="73">
        <f t="shared" si="0"/>
        <v>990</v>
      </c>
      <c r="F54" s="72">
        <v>990</v>
      </c>
      <c r="G54" s="72"/>
      <c r="H54" s="72">
        <f t="shared" si="1"/>
        <v>22147</v>
      </c>
      <c r="I54" s="110"/>
    </row>
    <row r="55" spans="1:9" s="111" customFormat="1" ht="18.75">
      <c r="A55" s="52">
        <v>20503</v>
      </c>
      <c r="B55" s="62" t="s">
        <v>140</v>
      </c>
      <c r="C55" s="72">
        <v>13334</v>
      </c>
      <c r="D55" s="72"/>
      <c r="E55" s="73">
        <f t="shared" si="0"/>
        <v>267</v>
      </c>
      <c r="F55" s="72">
        <v>267</v>
      </c>
      <c r="G55" s="72"/>
      <c r="H55" s="72">
        <f t="shared" si="1"/>
        <v>13601</v>
      </c>
      <c r="I55" s="110"/>
    </row>
    <row r="56" spans="1:9" s="111" customFormat="1" ht="18.75">
      <c r="A56" s="52">
        <v>20504</v>
      </c>
      <c r="B56" s="63" t="s">
        <v>141</v>
      </c>
      <c r="C56" s="72">
        <v>0</v>
      </c>
      <c r="D56" s="72"/>
      <c r="E56" s="73">
        <f t="shared" si="0"/>
        <v>0</v>
      </c>
      <c r="F56" s="72">
        <v>0</v>
      </c>
      <c r="G56" s="72"/>
      <c r="H56" s="72">
        <f t="shared" si="1"/>
        <v>0</v>
      </c>
      <c r="I56" s="110"/>
    </row>
    <row r="57" spans="1:9" s="111" customFormat="1" ht="18.75">
      <c r="A57" s="52">
        <v>20505</v>
      </c>
      <c r="B57" s="63" t="s">
        <v>142</v>
      </c>
      <c r="C57" s="72">
        <v>0</v>
      </c>
      <c r="D57" s="72"/>
      <c r="E57" s="73">
        <f t="shared" si="0"/>
        <v>0</v>
      </c>
      <c r="F57" s="72">
        <v>0</v>
      </c>
      <c r="G57" s="72"/>
      <c r="H57" s="72">
        <f t="shared" si="1"/>
        <v>0</v>
      </c>
      <c r="I57" s="110"/>
    </row>
    <row r="58" spans="1:9" s="111" customFormat="1" ht="18.75">
      <c r="A58" s="52">
        <v>20506</v>
      </c>
      <c r="B58" s="63" t="s">
        <v>143</v>
      </c>
      <c r="C58" s="72">
        <v>0</v>
      </c>
      <c r="D58" s="72"/>
      <c r="E58" s="73">
        <f t="shared" si="0"/>
        <v>0</v>
      </c>
      <c r="F58" s="72">
        <v>0</v>
      </c>
      <c r="G58" s="72"/>
      <c r="H58" s="72">
        <f t="shared" si="1"/>
        <v>0</v>
      </c>
      <c r="I58" s="110"/>
    </row>
    <row r="59" spans="1:9" s="111" customFormat="1" ht="18.75">
      <c r="A59" s="52">
        <v>20507</v>
      </c>
      <c r="B59" s="62" t="s">
        <v>144</v>
      </c>
      <c r="C59" s="72">
        <v>1310</v>
      </c>
      <c r="D59" s="72"/>
      <c r="E59" s="73">
        <f t="shared" si="0"/>
        <v>48</v>
      </c>
      <c r="F59" s="72">
        <v>48</v>
      </c>
      <c r="G59" s="72"/>
      <c r="H59" s="72">
        <f t="shared" si="1"/>
        <v>1358</v>
      </c>
      <c r="I59" s="110"/>
    </row>
    <row r="60" spans="1:9" s="111" customFormat="1" ht="18.75">
      <c r="A60" s="53">
        <v>20508</v>
      </c>
      <c r="B60" s="62" t="s">
        <v>145</v>
      </c>
      <c r="C60" s="72">
        <v>9909</v>
      </c>
      <c r="D60" s="72"/>
      <c r="E60" s="73">
        <f t="shared" si="0"/>
        <v>29</v>
      </c>
      <c r="F60" s="72">
        <v>29</v>
      </c>
      <c r="G60" s="72"/>
      <c r="H60" s="72">
        <f t="shared" si="1"/>
        <v>9938</v>
      </c>
      <c r="I60" s="110"/>
    </row>
    <row r="61" spans="1:9" s="111" customFormat="1" ht="18.75">
      <c r="A61" s="52">
        <v>20509</v>
      </c>
      <c r="B61" s="62" t="s">
        <v>146</v>
      </c>
      <c r="C61" s="72">
        <v>961</v>
      </c>
      <c r="D61" s="72"/>
      <c r="E61" s="73">
        <f t="shared" si="0"/>
        <v>0</v>
      </c>
      <c r="F61" s="72">
        <v>0</v>
      </c>
      <c r="G61" s="72"/>
      <c r="H61" s="72">
        <f t="shared" si="1"/>
        <v>961</v>
      </c>
      <c r="I61" s="110"/>
    </row>
    <row r="62" spans="1:9" s="111" customFormat="1" ht="18.75">
      <c r="A62" s="52">
        <v>20599</v>
      </c>
      <c r="B62" s="62" t="s">
        <v>147</v>
      </c>
      <c r="C62" s="72">
        <v>916</v>
      </c>
      <c r="D62" s="72"/>
      <c r="E62" s="73">
        <f t="shared" si="0"/>
        <v>10</v>
      </c>
      <c r="F62" s="72">
        <v>10</v>
      </c>
      <c r="G62" s="72"/>
      <c r="H62" s="72">
        <f t="shared" si="1"/>
        <v>926</v>
      </c>
      <c r="I62" s="110"/>
    </row>
    <row r="63" spans="1:9" s="69" customFormat="1" ht="18.75">
      <c r="A63" s="51">
        <v>206</v>
      </c>
      <c r="B63" s="43" t="s">
        <v>15</v>
      </c>
      <c r="C63" s="71">
        <f>SUM(C64:C73)</f>
        <v>3297</v>
      </c>
      <c r="D63" s="71"/>
      <c r="E63" s="109">
        <f t="shared" si="0"/>
        <v>118</v>
      </c>
      <c r="F63" s="71">
        <f>SUM(F64:F73)</f>
        <v>118</v>
      </c>
      <c r="G63" s="71"/>
      <c r="H63" s="71">
        <f t="shared" si="1"/>
        <v>3415</v>
      </c>
      <c r="I63" s="54"/>
    </row>
    <row r="64" spans="1:9" s="111" customFormat="1" ht="18.75">
      <c r="A64" s="52">
        <v>20601</v>
      </c>
      <c r="B64" s="61" t="s">
        <v>340</v>
      </c>
      <c r="C64" s="72">
        <v>437</v>
      </c>
      <c r="D64" s="72"/>
      <c r="E64" s="73">
        <f t="shared" si="0"/>
        <v>103</v>
      </c>
      <c r="F64" s="72">
        <v>103</v>
      </c>
      <c r="G64" s="72"/>
      <c r="H64" s="72">
        <f t="shared" si="1"/>
        <v>540</v>
      </c>
      <c r="I64" s="48"/>
    </row>
    <row r="65" spans="1:9" s="111" customFormat="1" ht="18.75">
      <c r="A65" s="52">
        <v>20602</v>
      </c>
      <c r="B65" s="62" t="s">
        <v>148</v>
      </c>
      <c r="C65" s="72">
        <v>0</v>
      </c>
      <c r="D65" s="72"/>
      <c r="E65" s="73">
        <f t="shared" si="0"/>
        <v>0</v>
      </c>
      <c r="F65" s="72">
        <v>0</v>
      </c>
      <c r="G65" s="72"/>
      <c r="H65" s="72">
        <f t="shared" si="1"/>
        <v>0</v>
      </c>
      <c r="I65" s="110"/>
    </row>
    <row r="66" spans="1:9" s="111" customFormat="1" ht="18.75">
      <c r="A66" s="52">
        <v>20603</v>
      </c>
      <c r="B66" s="63" t="s">
        <v>149</v>
      </c>
      <c r="C66" s="72">
        <v>543</v>
      </c>
      <c r="D66" s="72"/>
      <c r="E66" s="73">
        <f t="shared" si="0"/>
        <v>2</v>
      </c>
      <c r="F66" s="72">
        <v>2</v>
      </c>
      <c r="G66" s="72"/>
      <c r="H66" s="72">
        <f t="shared" si="1"/>
        <v>545</v>
      </c>
      <c r="I66" s="110"/>
    </row>
    <row r="67" spans="1:9" s="111" customFormat="1" ht="18.75">
      <c r="A67" s="52">
        <v>20604</v>
      </c>
      <c r="B67" s="62" t="s">
        <v>150</v>
      </c>
      <c r="C67" s="72">
        <v>876</v>
      </c>
      <c r="D67" s="72"/>
      <c r="E67" s="73">
        <f t="shared" si="0"/>
        <v>0</v>
      </c>
      <c r="F67" s="72">
        <v>0</v>
      </c>
      <c r="G67" s="72"/>
      <c r="H67" s="72">
        <f t="shared" si="1"/>
        <v>876</v>
      </c>
      <c r="I67" s="110"/>
    </row>
    <row r="68" spans="1:9" s="111" customFormat="1" ht="18.75">
      <c r="A68" s="52">
        <v>20605</v>
      </c>
      <c r="B68" s="62" t="s">
        <v>151</v>
      </c>
      <c r="C68" s="72">
        <v>84</v>
      </c>
      <c r="D68" s="72"/>
      <c r="E68" s="73">
        <f t="shared" si="0"/>
        <v>0</v>
      </c>
      <c r="F68" s="72">
        <v>0</v>
      </c>
      <c r="G68" s="72"/>
      <c r="H68" s="72">
        <f t="shared" si="1"/>
        <v>84</v>
      </c>
      <c r="I68" s="110"/>
    </row>
    <row r="69" spans="1:9" s="111" customFormat="1" ht="18.75">
      <c r="A69" s="52">
        <v>20606</v>
      </c>
      <c r="B69" s="62" t="s">
        <v>152</v>
      </c>
      <c r="C69" s="72">
        <v>0</v>
      </c>
      <c r="D69" s="72"/>
      <c r="E69" s="73">
        <f t="shared" si="0"/>
        <v>0</v>
      </c>
      <c r="F69" s="72">
        <v>0</v>
      </c>
      <c r="G69" s="72"/>
      <c r="H69" s="72">
        <f t="shared" si="1"/>
        <v>0</v>
      </c>
      <c r="I69" s="110"/>
    </row>
    <row r="70" spans="1:9" s="111" customFormat="1" ht="18.75">
      <c r="A70" s="52">
        <v>20607</v>
      </c>
      <c r="B70" s="62" t="s">
        <v>153</v>
      </c>
      <c r="C70" s="72">
        <v>936</v>
      </c>
      <c r="D70" s="72"/>
      <c r="E70" s="73">
        <f t="shared" si="0"/>
        <v>13</v>
      </c>
      <c r="F70" s="72">
        <v>13</v>
      </c>
      <c r="G70" s="72"/>
      <c r="H70" s="72">
        <f t="shared" si="1"/>
        <v>949</v>
      </c>
      <c r="I70" s="110"/>
    </row>
    <row r="71" spans="1:9" s="111" customFormat="1" ht="18.75">
      <c r="A71" s="52">
        <v>20608</v>
      </c>
      <c r="B71" s="62" t="s">
        <v>154</v>
      </c>
      <c r="C71" s="72">
        <v>0</v>
      </c>
      <c r="D71" s="72"/>
      <c r="E71" s="73">
        <f t="shared" ref="E71:E134" si="2">SUM(F71:G71)</f>
        <v>0</v>
      </c>
      <c r="F71" s="72">
        <v>0</v>
      </c>
      <c r="G71" s="72"/>
      <c r="H71" s="72">
        <f t="shared" ref="H71:H134" si="3">SUM(C71:E71)</f>
        <v>0</v>
      </c>
      <c r="I71" s="110"/>
    </row>
    <row r="72" spans="1:9" s="111" customFormat="1" ht="18.75">
      <c r="A72" s="52">
        <v>20609</v>
      </c>
      <c r="B72" s="62" t="s">
        <v>155</v>
      </c>
      <c r="C72" s="72">
        <v>53</v>
      </c>
      <c r="D72" s="72"/>
      <c r="E72" s="73">
        <f t="shared" si="2"/>
        <v>0</v>
      </c>
      <c r="F72" s="72">
        <v>0</v>
      </c>
      <c r="G72" s="72"/>
      <c r="H72" s="72">
        <f t="shared" si="3"/>
        <v>53</v>
      </c>
      <c r="I72" s="110"/>
    </row>
    <row r="73" spans="1:9" s="111" customFormat="1" ht="18.75">
      <c r="A73" s="52">
        <v>20699</v>
      </c>
      <c r="B73" s="62" t="s">
        <v>156</v>
      </c>
      <c r="C73" s="72">
        <v>368</v>
      </c>
      <c r="D73" s="72"/>
      <c r="E73" s="73">
        <f t="shared" si="2"/>
        <v>0</v>
      </c>
      <c r="F73" s="72">
        <v>0</v>
      </c>
      <c r="G73" s="72"/>
      <c r="H73" s="72">
        <f t="shared" si="3"/>
        <v>368</v>
      </c>
      <c r="I73" s="110"/>
    </row>
    <row r="74" spans="1:9" s="69" customFormat="1" ht="18.75">
      <c r="A74" s="51">
        <v>207</v>
      </c>
      <c r="B74" s="43" t="s">
        <v>17</v>
      </c>
      <c r="C74" s="71">
        <f>SUM(C75:C80)</f>
        <v>8974</v>
      </c>
      <c r="D74" s="71"/>
      <c r="E74" s="109">
        <f t="shared" si="2"/>
        <v>23</v>
      </c>
      <c r="F74" s="71">
        <f>SUM(F75:F80)</f>
        <v>23</v>
      </c>
      <c r="G74" s="71"/>
      <c r="H74" s="71">
        <f t="shared" si="3"/>
        <v>8997</v>
      </c>
      <c r="I74" s="54"/>
    </row>
    <row r="75" spans="1:9" s="111" customFormat="1" ht="18.75">
      <c r="A75" s="52">
        <v>20701</v>
      </c>
      <c r="B75" s="61" t="s">
        <v>341</v>
      </c>
      <c r="C75" s="72">
        <v>3889</v>
      </c>
      <c r="D75" s="72"/>
      <c r="E75" s="73">
        <f t="shared" si="2"/>
        <v>-398</v>
      </c>
      <c r="F75" s="72">
        <v>-398</v>
      </c>
      <c r="G75" s="72"/>
      <c r="H75" s="72">
        <f t="shared" si="3"/>
        <v>3491</v>
      </c>
      <c r="I75" s="110"/>
    </row>
    <row r="76" spans="1:9" s="111" customFormat="1" ht="18.75">
      <c r="A76" s="52">
        <v>20702</v>
      </c>
      <c r="B76" s="62" t="s">
        <v>157</v>
      </c>
      <c r="C76" s="72">
        <v>498</v>
      </c>
      <c r="D76" s="72"/>
      <c r="E76" s="73">
        <f t="shared" si="2"/>
        <v>17</v>
      </c>
      <c r="F76" s="72">
        <v>17</v>
      </c>
      <c r="G76" s="72"/>
      <c r="H76" s="72">
        <f t="shared" si="3"/>
        <v>515</v>
      </c>
      <c r="I76" s="110"/>
    </row>
    <row r="77" spans="1:9" s="111" customFormat="1" ht="18.75">
      <c r="A77" s="52">
        <v>20703</v>
      </c>
      <c r="B77" s="62" t="s">
        <v>158</v>
      </c>
      <c r="C77" s="72">
        <v>922</v>
      </c>
      <c r="D77" s="72"/>
      <c r="E77" s="73">
        <f t="shared" si="2"/>
        <v>87</v>
      </c>
      <c r="F77" s="72">
        <v>87</v>
      </c>
      <c r="G77" s="72"/>
      <c r="H77" s="72">
        <f t="shared" si="3"/>
        <v>1009</v>
      </c>
      <c r="I77" s="110"/>
    </row>
    <row r="78" spans="1:9" s="111" customFormat="1" ht="18.75">
      <c r="A78" s="52">
        <v>20706</v>
      </c>
      <c r="B78" s="62" t="s">
        <v>159</v>
      </c>
      <c r="C78" s="72">
        <v>1890</v>
      </c>
      <c r="D78" s="72"/>
      <c r="E78" s="73">
        <f t="shared" si="2"/>
        <v>18</v>
      </c>
      <c r="F78" s="72">
        <v>18</v>
      </c>
      <c r="G78" s="72"/>
      <c r="H78" s="72">
        <f t="shared" si="3"/>
        <v>1908</v>
      </c>
      <c r="I78" s="110"/>
    </row>
    <row r="79" spans="1:9" s="111" customFormat="1" ht="18.75">
      <c r="A79" s="52">
        <v>20708</v>
      </c>
      <c r="B79" s="62" t="s">
        <v>160</v>
      </c>
      <c r="C79" s="72">
        <v>411</v>
      </c>
      <c r="D79" s="72"/>
      <c r="E79" s="73">
        <f t="shared" si="2"/>
        <v>299</v>
      </c>
      <c r="F79" s="72">
        <v>299</v>
      </c>
      <c r="G79" s="72"/>
      <c r="H79" s="72">
        <f t="shared" si="3"/>
        <v>710</v>
      </c>
      <c r="I79" s="110"/>
    </row>
    <row r="80" spans="1:9" s="111" customFormat="1" ht="18.75">
      <c r="A80" s="52">
        <v>20799</v>
      </c>
      <c r="B80" s="62" t="s">
        <v>161</v>
      </c>
      <c r="C80" s="72">
        <v>1364</v>
      </c>
      <c r="D80" s="72"/>
      <c r="E80" s="73">
        <f t="shared" si="2"/>
        <v>0</v>
      </c>
      <c r="F80" s="72">
        <v>0</v>
      </c>
      <c r="G80" s="72"/>
      <c r="H80" s="72">
        <f t="shared" si="3"/>
        <v>1364</v>
      </c>
      <c r="I80" s="110"/>
    </row>
    <row r="81" spans="1:9" s="69" customFormat="1" ht="18.75">
      <c r="A81" s="51">
        <v>208</v>
      </c>
      <c r="B81" s="43" t="s">
        <v>19</v>
      </c>
      <c r="C81" s="71">
        <f>SUM(C82:C101)</f>
        <v>33736</v>
      </c>
      <c r="D81" s="71"/>
      <c r="E81" s="109">
        <f t="shared" si="2"/>
        <v>1648</v>
      </c>
      <c r="F81" s="71">
        <f>SUM(F82:F101)</f>
        <v>1648</v>
      </c>
      <c r="G81" s="71"/>
      <c r="H81" s="71">
        <f t="shared" si="3"/>
        <v>35384</v>
      </c>
      <c r="I81" s="54"/>
    </row>
    <row r="82" spans="1:9" s="111" customFormat="1" ht="18.75">
      <c r="A82" s="52">
        <v>20801</v>
      </c>
      <c r="B82" s="61" t="s">
        <v>342</v>
      </c>
      <c r="C82" s="72">
        <v>2314</v>
      </c>
      <c r="D82" s="72"/>
      <c r="E82" s="73">
        <f t="shared" si="2"/>
        <v>192</v>
      </c>
      <c r="F82" s="72">
        <v>192</v>
      </c>
      <c r="G82" s="72"/>
      <c r="H82" s="72">
        <f t="shared" si="3"/>
        <v>2506</v>
      </c>
      <c r="I82" s="110"/>
    </row>
    <row r="83" spans="1:9" s="111" customFormat="1" ht="18.75">
      <c r="A83" s="52">
        <v>20802</v>
      </c>
      <c r="B83" s="62" t="s">
        <v>162</v>
      </c>
      <c r="C83" s="72">
        <v>799</v>
      </c>
      <c r="D83" s="72"/>
      <c r="E83" s="73">
        <f t="shared" si="2"/>
        <v>-32</v>
      </c>
      <c r="F83" s="72">
        <v>-32</v>
      </c>
      <c r="G83" s="72"/>
      <c r="H83" s="72">
        <f t="shared" si="3"/>
        <v>767</v>
      </c>
      <c r="I83" s="110"/>
    </row>
    <row r="84" spans="1:9" s="111" customFormat="1" ht="18.75">
      <c r="A84" s="52">
        <v>20804</v>
      </c>
      <c r="B84" s="62" t="s">
        <v>163</v>
      </c>
      <c r="C84" s="72">
        <v>0</v>
      </c>
      <c r="D84" s="72"/>
      <c r="E84" s="73">
        <f t="shared" si="2"/>
        <v>0</v>
      </c>
      <c r="F84" s="72">
        <v>0</v>
      </c>
      <c r="G84" s="72"/>
      <c r="H84" s="72">
        <f t="shared" si="3"/>
        <v>0</v>
      </c>
      <c r="I84" s="110"/>
    </row>
    <row r="85" spans="1:9" s="111" customFormat="1" ht="18.75">
      <c r="A85" s="52">
        <v>20805</v>
      </c>
      <c r="B85" s="62" t="s">
        <v>164</v>
      </c>
      <c r="C85" s="72">
        <v>21307</v>
      </c>
      <c r="D85" s="72"/>
      <c r="E85" s="73">
        <f t="shared" si="2"/>
        <v>1442</v>
      </c>
      <c r="F85" s="72">
        <v>1442</v>
      </c>
      <c r="G85" s="72"/>
      <c r="H85" s="72">
        <f t="shared" si="3"/>
        <v>22749</v>
      </c>
      <c r="I85" s="110"/>
    </row>
    <row r="86" spans="1:9" s="111" customFormat="1" ht="18.75">
      <c r="A86" s="52">
        <v>20806</v>
      </c>
      <c r="B86" s="62" t="s">
        <v>165</v>
      </c>
      <c r="C86" s="72">
        <v>0</v>
      </c>
      <c r="D86" s="72"/>
      <c r="E86" s="73">
        <f t="shared" si="2"/>
        <v>0</v>
      </c>
      <c r="F86" s="72">
        <v>0</v>
      </c>
      <c r="G86" s="72"/>
      <c r="H86" s="72">
        <f t="shared" si="3"/>
        <v>0</v>
      </c>
      <c r="I86" s="110"/>
    </row>
    <row r="87" spans="1:9" s="111" customFormat="1" ht="18.75">
      <c r="A87" s="52">
        <v>20807</v>
      </c>
      <c r="B87" s="62" t="s">
        <v>166</v>
      </c>
      <c r="C87" s="72">
        <v>421</v>
      </c>
      <c r="D87" s="72"/>
      <c r="E87" s="73">
        <f t="shared" si="2"/>
        <v>0</v>
      </c>
      <c r="F87" s="72">
        <v>0</v>
      </c>
      <c r="G87" s="72"/>
      <c r="H87" s="72">
        <f t="shared" si="3"/>
        <v>421</v>
      </c>
      <c r="I87" s="110"/>
    </row>
    <row r="88" spans="1:9" s="111" customFormat="1" ht="18.75">
      <c r="A88" s="52">
        <v>20808</v>
      </c>
      <c r="B88" s="62" t="s">
        <v>167</v>
      </c>
      <c r="C88" s="72">
        <v>681</v>
      </c>
      <c r="D88" s="72"/>
      <c r="E88" s="73">
        <f t="shared" si="2"/>
        <v>3</v>
      </c>
      <c r="F88" s="72">
        <v>3</v>
      </c>
      <c r="G88" s="72"/>
      <c r="H88" s="72">
        <f t="shared" si="3"/>
        <v>684</v>
      </c>
      <c r="I88" s="110"/>
    </row>
    <row r="89" spans="1:9" s="111" customFormat="1" ht="18.75">
      <c r="A89" s="60">
        <v>20809</v>
      </c>
      <c r="B89" s="66" t="s">
        <v>168</v>
      </c>
      <c r="C89" s="72">
        <v>1272</v>
      </c>
      <c r="D89" s="72"/>
      <c r="E89" s="73">
        <f t="shared" si="2"/>
        <v>-9</v>
      </c>
      <c r="F89" s="72">
        <v>-9</v>
      </c>
      <c r="G89" s="72"/>
      <c r="H89" s="72">
        <f t="shared" si="3"/>
        <v>1263</v>
      </c>
      <c r="I89" s="110"/>
    </row>
    <row r="90" spans="1:9" s="111" customFormat="1" ht="18.75">
      <c r="A90" s="52">
        <v>20810</v>
      </c>
      <c r="B90" s="66" t="s">
        <v>169</v>
      </c>
      <c r="C90" s="72">
        <v>325</v>
      </c>
      <c r="D90" s="72"/>
      <c r="E90" s="73">
        <f t="shared" si="2"/>
        <v>22</v>
      </c>
      <c r="F90" s="72">
        <v>22</v>
      </c>
      <c r="G90" s="72"/>
      <c r="H90" s="72">
        <f t="shared" si="3"/>
        <v>347</v>
      </c>
      <c r="I90" s="110"/>
    </row>
    <row r="91" spans="1:9" s="111" customFormat="1" ht="18.75">
      <c r="A91" s="52">
        <v>20811</v>
      </c>
      <c r="B91" s="66" t="s">
        <v>170</v>
      </c>
      <c r="C91" s="72">
        <v>1155</v>
      </c>
      <c r="D91" s="72"/>
      <c r="E91" s="73">
        <f t="shared" si="2"/>
        <v>11</v>
      </c>
      <c r="F91" s="72">
        <v>11</v>
      </c>
      <c r="G91" s="72"/>
      <c r="H91" s="72">
        <f t="shared" si="3"/>
        <v>1166</v>
      </c>
      <c r="I91" s="110"/>
    </row>
    <row r="92" spans="1:9" s="111" customFormat="1" ht="18.75">
      <c r="A92" s="52">
        <v>20816</v>
      </c>
      <c r="B92" s="62" t="s">
        <v>171</v>
      </c>
      <c r="C92" s="72">
        <v>239</v>
      </c>
      <c r="D92" s="72"/>
      <c r="E92" s="73">
        <f t="shared" si="2"/>
        <v>20</v>
      </c>
      <c r="F92" s="72">
        <v>20</v>
      </c>
      <c r="G92" s="72"/>
      <c r="H92" s="72">
        <f t="shared" si="3"/>
        <v>259</v>
      </c>
      <c r="I92" s="110"/>
    </row>
    <row r="93" spans="1:9" s="111" customFormat="1" ht="18.75">
      <c r="A93" s="52">
        <v>20819</v>
      </c>
      <c r="B93" s="62" t="s">
        <v>172</v>
      </c>
      <c r="C93" s="72">
        <v>0</v>
      </c>
      <c r="D93" s="72"/>
      <c r="E93" s="73">
        <f t="shared" si="2"/>
        <v>0</v>
      </c>
      <c r="F93" s="72">
        <v>0</v>
      </c>
      <c r="G93" s="72"/>
      <c r="H93" s="72">
        <f t="shared" si="3"/>
        <v>0</v>
      </c>
      <c r="I93" s="110"/>
    </row>
    <row r="94" spans="1:9" s="111" customFormat="1" ht="18.75">
      <c r="A94" s="52">
        <v>20820</v>
      </c>
      <c r="B94" s="62" t="s">
        <v>173</v>
      </c>
      <c r="C94" s="72">
        <v>125</v>
      </c>
      <c r="D94" s="72"/>
      <c r="E94" s="73">
        <f t="shared" si="2"/>
        <v>14</v>
      </c>
      <c r="F94" s="72">
        <v>14</v>
      </c>
      <c r="G94" s="72"/>
      <c r="H94" s="72">
        <f t="shared" si="3"/>
        <v>139</v>
      </c>
      <c r="I94" s="110"/>
    </row>
    <row r="95" spans="1:9" s="111" customFormat="1" ht="18.75">
      <c r="A95" s="52">
        <v>20821</v>
      </c>
      <c r="B95" s="62" t="s">
        <v>174</v>
      </c>
      <c r="C95" s="72">
        <v>0</v>
      </c>
      <c r="D95" s="72"/>
      <c r="E95" s="73">
        <f t="shared" si="2"/>
        <v>0</v>
      </c>
      <c r="F95" s="72">
        <v>0</v>
      </c>
      <c r="G95" s="72"/>
      <c r="H95" s="72">
        <f t="shared" si="3"/>
        <v>0</v>
      </c>
      <c r="I95" s="110"/>
    </row>
    <row r="96" spans="1:9" s="111" customFormat="1" ht="18.75">
      <c r="A96" s="52">
        <v>20824</v>
      </c>
      <c r="B96" s="62" t="s">
        <v>175</v>
      </c>
      <c r="C96" s="72">
        <v>0</v>
      </c>
      <c r="D96" s="72"/>
      <c r="E96" s="73">
        <f t="shared" si="2"/>
        <v>0</v>
      </c>
      <c r="F96" s="72">
        <v>0</v>
      </c>
      <c r="G96" s="72"/>
      <c r="H96" s="72">
        <f t="shared" si="3"/>
        <v>0</v>
      </c>
      <c r="I96" s="110"/>
    </row>
    <row r="97" spans="1:9" s="111" customFormat="1" ht="18.75">
      <c r="A97" s="52">
        <v>20825</v>
      </c>
      <c r="B97" s="62" t="s">
        <v>176</v>
      </c>
      <c r="C97" s="72">
        <v>5</v>
      </c>
      <c r="D97" s="72"/>
      <c r="E97" s="73">
        <f t="shared" si="2"/>
        <v>0</v>
      </c>
      <c r="F97" s="72">
        <v>0</v>
      </c>
      <c r="G97" s="72"/>
      <c r="H97" s="72">
        <f t="shared" si="3"/>
        <v>5</v>
      </c>
      <c r="I97" s="110"/>
    </row>
    <row r="98" spans="1:9" s="111" customFormat="1" ht="18.75">
      <c r="A98" s="52">
        <v>20826</v>
      </c>
      <c r="B98" s="62" t="s">
        <v>177</v>
      </c>
      <c r="C98" s="72">
        <v>4342</v>
      </c>
      <c r="D98" s="72"/>
      <c r="E98" s="73">
        <f t="shared" si="2"/>
        <v>0</v>
      </c>
      <c r="F98" s="72">
        <v>0</v>
      </c>
      <c r="G98" s="72"/>
      <c r="H98" s="72">
        <f t="shared" si="3"/>
        <v>4342</v>
      </c>
      <c r="I98" s="110"/>
    </row>
    <row r="99" spans="1:9" s="111" customFormat="1" ht="18.75">
      <c r="A99" s="52">
        <v>20827</v>
      </c>
      <c r="B99" s="62" t="s">
        <v>178</v>
      </c>
      <c r="C99" s="72">
        <v>0</v>
      </c>
      <c r="D99" s="72"/>
      <c r="E99" s="73">
        <f t="shared" si="2"/>
        <v>0</v>
      </c>
      <c r="F99" s="72">
        <v>0</v>
      </c>
      <c r="G99" s="72"/>
      <c r="H99" s="72">
        <f t="shared" si="3"/>
        <v>0</v>
      </c>
      <c r="I99" s="110"/>
    </row>
    <row r="100" spans="1:9" s="111" customFormat="1" ht="18.75">
      <c r="A100" s="52">
        <v>20828</v>
      </c>
      <c r="B100" s="62" t="s">
        <v>179</v>
      </c>
      <c r="C100" s="72">
        <v>138</v>
      </c>
      <c r="D100" s="72"/>
      <c r="E100" s="73">
        <f t="shared" si="2"/>
        <v>-35</v>
      </c>
      <c r="F100" s="72">
        <v>-35</v>
      </c>
      <c r="G100" s="72"/>
      <c r="H100" s="72">
        <f t="shared" si="3"/>
        <v>103</v>
      </c>
      <c r="I100" s="110"/>
    </row>
    <row r="101" spans="1:9" s="111" customFormat="1" ht="18.75">
      <c r="A101" s="52">
        <v>20899</v>
      </c>
      <c r="B101" s="62" t="s">
        <v>180</v>
      </c>
      <c r="C101" s="72">
        <v>613</v>
      </c>
      <c r="D101" s="72"/>
      <c r="E101" s="73">
        <f t="shared" si="2"/>
        <v>20</v>
      </c>
      <c r="F101" s="72">
        <v>20</v>
      </c>
      <c r="G101" s="72"/>
      <c r="H101" s="72">
        <f t="shared" si="3"/>
        <v>633</v>
      </c>
      <c r="I101" s="110"/>
    </row>
    <row r="102" spans="1:9" s="69" customFormat="1" ht="18.75">
      <c r="A102" s="51">
        <v>210</v>
      </c>
      <c r="B102" s="70" t="s">
        <v>281</v>
      </c>
      <c r="C102" s="71">
        <f>SUM(C103:C115)</f>
        <v>128841</v>
      </c>
      <c r="D102" s="71"/>
      <c r="E102" s="109">
        <f t="shared" si="2"/>
        <v>-13548</v>
      </c>
      <c r="F102" s="71">
        <f>SUM(F103:F115)</f>
        <v>952</v>
      </c>
      <c r="G102" s="71">
        <f>SUM(G103:G115)</f>
        <v>-14500</v>
      </c>
      <c r="H102" s="71">
        <f t="shared" si="3"/>
        <v>115293</v>
      </c>
      <c r="I102" s="54"/>
    </row>
    <row r="103" spans="1:9" s="111" customFormat="1" ht="18.75">
      <c r="A103" s="52">
        <v>21001</v>
      </c>
      <c r="B103" s="64" t="s">
        <v>343</v>
      </c>
      <c r="C103" s="72">
        <v>1023</v>
      </c>
      <c r="D103" s="72"/>
      <c r="E103" s="73">
        <f t="shared" si="2"/>
        <v>170</v>
      </c>
      <c r="F103" s="72">
        <v>170</v>
      </c>
      <c r="G103" s="72"/>
      <c r="H103" s="72">
        <f t="shared" si="3"/>
        <v>1193</v>
      </c>
      <c r="I103" s="110"/>
    </row>
    <row r="104" spans="1:9" s="111" customFormat="1" ht="18.75">
      <c r="A104" s="52">
        <v>21002</v>
      </c>
      <c r="B104" s="62" t="s">
        <v>181</v>
      </c>
      <c r="C104" s="72">
        <v>5848</v>
      </c>
      <c r="D104" s="72"/>
      <c r="E104" s="73">
        <f t="shared" si="2"/>
        <v>-3096</v>
      </c>
      <c r="F104" s="72">
        <v>104</v>
      </c>
      <c r="G104" s="72">
        <v>-3200</v>
      </c>
      <c r="H104" s="72">
        <f t="shared" si="3"/>
        <v>2752</v>
      </c>
      <c r="I104" s="110"/>
    </row>
    <row r="105" spans="1:9" s="111" customFormat="1" ht="18.75">
      <c r="A105" s="52">
        <v>21003</v>
      </c>
      <c r="B105" s="62" t="s">
        <v>182</v>
      </c>
      <c r="C105" s="72">
        <v>85</v>
      </c>
      <c r="D105" s="72"/>
      <c r="E105" s="73">
        <f t="shared" si="2"/>
        <v>0</v>
      </c>
      <c r="F105" s="72">
        <v>0</v>
      </c>
      <c r="G105" s="72"/>
      <c r="H105" s="72">
        <f t="shared" si="3"/>
        <v>85</v>
      </c>
      <c r="I105" s="110"/>
    </row>
    <row r="106" spans="1:9" s="111" customFormat="1" ht="18.75">
      <c r="A106" s="52">
        <v>21004</v>
      </c>
      <c r="B106" s="62" t="s">
        <v>183</v>
      </c>
      <c r="C106" s="72">
        <v>5847</v>
      </c>
      <c r="D106" s="72"/>
      <c r="E106" s="73">
        <f t="shared" si="2"/>
        <v>-1570</v>
      </c>
      <c r="F106" s="72">
        <v>30</v>
      </c>
      <c r="G106" s="72">
        <v>-1600</v>
      </c>
      <c r="H106" s="72">
        <f t="shared" si="3"/>
        <v>4277</v>
      </c>
      <c r="I106" s="110"/>
    </row>
    <row r="107" spans="1:9" s="111" customFormat="1" ht="18.75">
      <c r="A107" s="52">
        <v>21006</v>
      </c>
      <c r="B107" s="62" t="s">
        <v>184</v>
      </c>
      <c r="C107" s="72">
        <v>14</v>
      </c>
      <c r="D107" s="72"/>
      <c r="E107" s="73">
        <f t="shared" si="2"/>
        <v>0</v>
      </c>
      <c r="F107" s="72">
        <v>0</v>
      </c>
      <c r="G107" s="72"/>
      <c r="H107" s="72">
        <f t="shared" si="3"/>
        <v>14</v>
      </c>
      <c r="I107" s="110"/>
    </row>
    <row r="108" spans="1:9" s="111" customFormat="1" ht="18.75">
      <c r="A108" s="52">
        <v>21007</v>
      </c>
      <c r="B108" s="62" t="s">
        <v>185</v>
      </c>
      <c r="C108" s="72">
        <v>3</v>
      </c>
      <c r="D108" s="72"/>
      <c r="E108" s="73">
        <f t="shared" si="2"/>
        <v>0</v>
      </c>
      <c r="F108" s="72">
        <v>0</v>
      </c>
      <c r="G108" s="72"/>
      <c r="H108" s="72">
        <f t="shared" si="3"/>
        <v>3</v>
      </c>
      <c r="I108" s="110"/>
    </row>
    <row r="109" spans="1:9" s="111" customFormat="1" ht="18.75">
      <c r="A109" s="52">
        <v>21011</v>
      </c>
      <c r="B109" s="62" t="s">
        <v>186</v>
      </c>
      <c r="C109" s="72">
        <v>5467</v>
      </c>
      <c r="D109" s="72"/>
      <c r="E109" s="73">
        <f t="shared" si="2"/>
        <v>360</v>
      </c>
      <c r="F109" s="72">
        <v>360</v>
      </c>
      <c r="G109" s="72"/>
      <c r="H109" s="72">
        <f t="shared" si="3"/>
        <v>5827</v>
      </c>
      <c r="I109" s="110"/>
    </row>
    <row r="110" spans="1:9" s="111" customFormat="1" ht="18.75">
      <c r="A110" s="52">
        <v>21012</v>
      </c>
      <c r="B110" s="62" t="s">
        <v>187</v>
      </c>
      <c r="C110" s="72">
        <v>110122</v>
      </c>
      <c r="D110" s="72"/>
      <c r="E110" s="73">
        <f t="shared" si="2"/>
        <v>-9700</v>
      </c>
      <c r="F110" s="72">
        <v>0</v>
      </c>
      <c r="G110" s="72">
        <v>-9700</v>
      </c>
      <c r="H110" s="72">
        <f t="shared" si="3"/>
        <v>100422</v>
      </c>
      <c r="I110" s="110"/>
    </row>
    <row r="111" spans="1:9" s="111" customFormat="1" ht="18.75">
      <c r="A111" s="52">
        <v>21013</v>
      </c>
      <c r="B111" s="62" t="s">
        <v>188</v>
      </c>
      <c r="C111" s="72">
        <v>66</v>
      </c>
      <c r="D111" s="72"/>
      <c r="E111" s="73">
        <f t="shared" si="2"/>
        <v>0</v>
      </c>
      <c r="F111" s="72">
        <v>0</v>
      </c>
      <c r="G111" s="72"/>
      <c r="H111" s="72">
        <f t="shared" si="3"/>
        <v>66</v>
      </c>
      <c r="I111" s="110"/>
    </row>
    <row r="112" spans="1:9" s="111" customFormat="1" ht="18.75">
      <c r="A112" s="52">
        <v>21014</v>
      </c>
      <c r="B112" s="62" t="s">
        <v>189</v>
      </c>
      <c r="C112" s="72">
        <v>0</v>
      </c>
      <c r="D112" s="72"/>
      <c r="E112" s="73">
        <f t="shared" si="2"/>
        <v>0</v>
      </c>
      <c r="F112" s="72">
        <v>0</v>
      </c>
      <c r="G112" s="72"/>
      <c r="H112" s="72">
        <f t="shared" si="3"/>
        <v>0</v>
      </c>
      <c r="I112" s="110"/>
    </row>
    <row r="113" spans="1:9" s="111" customFormat="1" ht="18.75">
      <c r="A113" s="52">
        <v>21015</v>
      </c>
      <c r="B113" s="62" t="s">
        <v>190</v>
      </c>
      <c r="C113" s="72">
        <v>0</v>
      </c>
      <c r="D113" s="72"/>
      <c r="E113" s="73">
        <f t="shared" si="2"/>
        <v>40</v>
      </c>
      <c r="F113" s="72">
        <v>40</v>
      </c>
      <c r="G113" s="72"/>
      <c r="H113" s="72">
        <f t="shared" si="3"/>
        <v>40</v>
      </c>
      <c r="I113" s="110"/>
    </row>
    <row r="114" spans="1:9" s="111" customFormat="1" ht="18.75">
      <c r="A114" s="52">
        <v>21016</v>
      </c>
      <c r="B114" s="62" t="s">
        <v>191</v>
      </c>
      <c r="C114" s="72">
        <v>11</v>
      </c>
      <c r="D114" s="72"/>
      <c r="E114" s="73">
        <f t="shared" si="2"/>
        <v>248</v>
      </c>
      <c r="F114" s="72">
        <v>248</v>
      </c>
      <c r="G114" s="72"/>
      <c r="H114" s="72">
        <f t="shared" si="3"/>
        <v>259</v>
      </c>
      <c r="I114" s="110"/>
    </row>
    <row r="115" spans="1:9" s="111" customFormat="1" ht="18.75">
      <c r="A115" s="52">
        <v>21099</v>
      </c>
      <c r="B115" s="62" t="s">
        <v>192</v>
      </c>
      <c r="C115" s="72">
        <v>355</v>
      </c>
      <c r="D115" s="72"/>
      <c r="E115" s="73">
        <f t="shared" si="2"/>
        <v>0</v>
      </c>
      <c r="F115" s="72">
        <v>0</v>
      </c>
      <c r="G115" s="72"/>
      <c r="H115" s="72">
        <f t="shared" si="3"/>
        <v>355</v>
      </c>
      <c r="I115" s="110"/>
    </row>
    <row r="116" spans="1:9" s="69" customFormat="1" ht="18.75">
      <c r="A116" s="51">
        <v>211</v>
      </c>
      <c r="B116" s="43" t="s">
        <v>23</v>
      </c>
      <c r="C116" s="71">
        <f>SUM(C117:C131)</f>
        <v>1637</v>
      </c>
      <c r="D116" s="71"/>
      <c r="E116" s="109">
        <f t="shared" si="2"/>
        <v>56</v>
      </c>
      <c r="F116" s="71">
        <f>SUM(F117:F131)</f>
        <v>56</v>
      </c>
      <c r="G116" s="71"/>
      <c r="H116" s="71">
        <f t="shared" si="3"/>
        <v>1693</v>
      </c>
      <c r="I116" s="54"/>
    </row>
    <row r="117" spans="1:9" s="111" customFormat="1" ht="18.75">
      <c r="A117" s="52">
        <v>21101</v>
      </c>
      <c r="B117" s="61" t="s">
        <v>344</v>
      </c>
      <c r="C117" s="72">
        <v>765</v>
      </c>
      <c r="D117" s="72"/>
      <c r="E117" s="73">
        <f t="shared" si="2"/>
        <v>37</v>
      </c>
      <c r="F117" s="72">
        <v>37</v>
      </c>
      <c r="G117" s="72"/>
      <c r="H117" s="72">
        <f t="shared" si="3"/>
        <v>802</v>
      </c>
      <c r="I117" s="110"/>
    </row>
    <row r="118" spans="1:9" s="111" customFormat="1" ht="18.75">
      <c r="A118" s="52">
        <v>21102</v>
      </c>
      <c r="B118" s="62" t="s">
        <v>193</v>
      </c>
      <c r="C118" s="72">
        <v>0</v>
      </c>
      <c r="D118" s="72"/>
      <c r="E118" s="73">
        <f t="shared" si="2"/>
        <v>0</v>
      </c>
      <c r="F118" s="72">
        <v>0</v>
      </c>
      <c r="G118" s="72"/>
      <c r="H118" s="72">
        <f t="shared" si="3"/>
        <v>0</v>
      </c>
      <c r="I118" s="110"/>
    </row>
    <row r="119" spans="1:9" s="111" customFormat="1" ht="18.75">
      <c r="A119" s="52">
        <v>21103</v>
      </c>
      <c r="B119" s="62" t="s">
        <v>194</v>
      </c>
      <c r="C119" s="72">
        <v>190</v>
      </c>
      <c r="D119" s="72"/>
      <c r="E119" s="73">
        <f t="shared" si="2"/>
        <v>0</v>
      </c>
      <c r="F119" s="72">
        <v>0</v>
      </c>
      <c r="G119" s="72"/>
      <c r="H119" s="72">
        <f t="shared" si="3"/>
        <v>190</v>
      </c>
      <c r="I119" s="110"/>
    </row>
    <row r="120" spans="1:9" s="111" customFormat="1" ht="18.75">
      <c r="A120" s="52">
        <v>21104</v>
      </c>
      <c r="B120" s="62" t="s">
        <v>195</v>
      </c>
      <c r="C120" s="72">
        <v>11</v>
      </c>
      <c r="D120" s="72"/>
      <c r="E120" s="73">
        <f t="shared" si="2"/>
        <v>0</v>
      </c>
      <c r="F120" s="72">
        <v>0</v>
      </c>
      <c r="G120" s="72"/>
      <c r="H120" s="72">
        <f t="shared" si="3"/>
        <v>11</v>
      </c>
      <c r="I120" s="110"/>
    </row>
    <row r="121" spans="1:9" s="111" customFormat="1" ht="18.75">
      <c r="A121" s="52">
        <v>21105</v>
      </c>
      <c r="B121" s="62" t="s">
        <v>196</v>
      </c>
      <c r="C121" s="72">
        <v>47</v>
      </c>
      <c r="D121" s="72"/>
      <c r="E121" s="73">
        <f t="shared" si="2"/>
        <v>0</v>
      </c>
      <c r="F121" s="72">
        <v>0</v>
      </c>
      <c r="G121" s="72"/>
      <c r="H121" s="72">
        <f t="shared" si="3"/>
        <v>47</v>
      </c>
      <c r="I121" s="110"/>
    </row>
    <row r="122" spans="1:9" s="111" customFormat="1" ht="18.75">
      <c r="A122" s="52">
        <v>21106</v>
      </c>
      <c r="B122" s="62" t="s">
        <v>197</v>
      </c>
      <c r="C122" s="72">
        <v>13</v>
      </c>
      <c r="D122" s="72"/>
      <c r="E122" s="73">
        <f t="shared" si="2"/>
        <v>0</v>
      </c>
      <c r="F122" s="72">
        <v>0</v>
      </c>
      <c r="G122" s="72"/>
      <c r="H122" s="72">
        <f t="shared" si="3"/>
        <v>13</v>
      </c>
      <c r="I122" s="110"/>
    </row>
    <row r="123" spans="1:9" s="111" customFormat="1" ht="18.75">
      <c r="A123" s="52">
        <v>21107</v>
      </c>
      <c r="B123" s="62" t="s">
        <v>198</v>
      </c>
      <c r="C123" s="72">
        <v>0</v>
      </c>
      <c r="D123" s="72"/>
      <c r="E123" s="73">
        <f t="shared" si="2"/>
        <v>0</v>
      </c>
      <c r="F123" s="72">
        <v>0</v>
      </c>
      <c r="G123" s="72"/>
      <c r="H123" s="72">
        <f t="shared" si="3"/>
        <v>0</v>
      </c>
      <c r="I123" s="110"/>
    </row>
    <row r="124" spans="1:9" s="111" customFormat="1" ht="18.75">
      <c r="A124" s="52">
        <v>21108</v>
      </c>
      <c r="B124" s="62" t="s">
        <v>199</v>
      </c>
      <c r="C124" s="72">
        <v>0</v>
      </c>
      <c r="D124" s="72"/>
      <c r="E124" s="73">
        <f t="shared" si="2"/>
        <v>0</v>
      </c>
      <c r="F124" s="72">
        <v>0</v>
      </c>
      <c r="G124" s="72"/>
      <c r="H124" s="72">
        <f t="shared" si="3"/>
        <v>0</v>
      </c>
      <c r="I124" s="110"/>
    </row>
    <row r="125" spans="1:9" s="111" customFormat="1" ht="18.75">
      <c r="A125" s="52">
        <v>21109</v>
      </c>
      <c r="B125" s="62" t="s">
        <v>200</v>
      </c>
      <c r="C125" s="72"/>
      <c r="D125" s="72"/>
      <c r="E125" s="73">
        <f t="shared" si="2"/>
        <v>0</v>
      </c>
      <c r="F125" s="72">
        <v>0</v>
      </c>
      <c r="G125" s="72"/>
      <c r="H125" s="72">
        <f t="shared" si="3"/>
        <v>0</v>
      </c>
      <c r="I125" s="110"/>
    </row>
    <row r="126" spans="1:9" s="111" customFormat="1" ht="18.75">
      <c r="A126" s="52">
        <v>21110</v>
      </c>
      <c r="B126" s="62" t="s">
        <v>201</v>
      </c>
      <c r="C126" s="72"/>
      <c r="D126" s="72"/>
      <c r="E126" s="73">
        <f t="shared" si="2"/>
        <v>0</v>
      </c>
      <c r="F126" s="72">
        <v>0</v>
      </c>
      <c r="G126" s="72"/>
      <c r="H126" s="72">
        <f t="shared" si="3"/>
        <v>0</v>
      </c>
      <c r="I126" s="110"/>
    </row>
    <row r="127" spans="1:9" s="111" customFormat="1" ht="18.75">
      <c r="A127" s="52">
        <v>21111</v>
      </c>
      <c r="B127" s="62" t="s">
        <v>202</v>
      </c>
      <c r="C127" s="72">
        <v>611</v>
      </c>
      <c r="D127" s="72"/>
      <c r="E127" s="73">
        <f t="shared" si="2"/>
        <v>19</v>
      </c>
      <c r="F127" s="72">
        <v>19</v>
      </c>
      <c r="G127" s="72"/>
      <c r="H127" s="72">
        <f t="shared" si="3"/>
        <v>630</v>
      </c>
      <c r="I127" s="110"/>
    </row>
    <row r="128" spans="1:9" s="111" customFormat="1" ht="18.75">
      <c r="A128" s="52">
        <v>21112</v>
      </c>
      <c r="B128" s="62" t="s">
        <v>203</v>
      </c>
      <c r="C128" s="72">
        <v>0</v>
      </c>
      <c r="D128" s="72"/>
      <c r="E128" s="73">
        <f t="shared" si="2"/>
        <v>0</v>
      </c>
      <c r="F128" s="72">
        <v>0</v>
      </c>
      <c r="G128" s="72"/>
      <c r="H128" s="72">
        <f t="shared" si="3"/>
        <v>0</v>
      </c>
      <c r="I128" s="110"/>
    </row>
    <row r="129" spans="1:9" s="111" customFormat="1" ht="18.75">
      <c r="A129" s="52">
        <v>21113</v>
      </c>
      <c r="B129" s="62" t="s">
        <v>204</v>
      </c>
      <c r="C129" s="72">
        <v>0</v>
      </c>
      <c r="D129" s="72"/>
      <c r="E129" s="73">
        <f t="shared" si="2"/>
        <v>0</v>
      </c>
      <c r="F129" s="72">
        <v>0</v>
      </c>
      <c r="G129" s="72"/>
      <c r="H129" s="72">
        <f t="shared" si="3"/>
        <v>0</v>
      </c>
      <c r="I129" s="110"/>
    </row>
    <row r="130" spans="1:9" s="111" customFormat="1" ht="18.75">
      <c r="A130" s="52">
        <v>21114</v>
      </c>
      <c r="B130" s="62" t="s">
        <v>205</v>
      </c>
      <c r="C130" s="72">
        <v>0</v>
      </c>
      <c r="D130" s="72"/>
      <c r="E130" s="73">
        <f t="shared" si="2"/>
        <v>0</v>
      </c>
      <c r="F130" s="72">
        <v>0</v>
      </c>
      <c r="G130" s="72"/>
      <c r="H130" s="72">
        <f t="shared" si="3"/>
        <v>0</v>
      </c>
      <c r="I130" s="110"/>
    </row>
    <row r="131" spans="1:9" s="111" customFormat="1" ht="18.75">
      <c r="A131" s="52">
        <v>21199</v>
      </c>
      <c r="B131" s="63" t="s">
        <v>206</v>
      </c>
      <c r="C131" s="72"/>
      <c r="D131" s="72"/>
      <c r="E131" s="73">
        <f t="shared" si="2"/>
        <v>0</v>
      </c>
      <c r="F131" s="72">
        <v>0</v>
      </c>
      <c r="G131" s="72"/>
      <c r="H131" s="72">
        <f t="shared" si="3"/>
        <v>0</v>
      </c>
      <c r="I131" s="110"/>
    </row>
    <row r="132" spans="1:9" s="69" customFormat="1" ht="18.75">
      <c r="A132" s="51">
        <v>212</v>
      </c>
      <c r="B132" s="43" t="s">
        <v>25</v>
      </c>
      <c r="C132" s="71">
        <f>SUM(C133:C138)</f>
        <v>80697</v>
      </c>
      <c r="D132" s="71">
        <v>28220</v>
      </c>
      <c r="E132" s="109">
        <f t="shared" si="2"/>
        <v>-7048</v>
      </c>
      <c r="F132" s="71">
        <f>SUM(F133:F138)</f>
        <v>332</v>
      </c>
      <c r="G132" s="71">
        <f>SUM(G133:G138)</f>
        <v>-7380</v>
      </c>
      <c r="H132" s="71">
        <f t="shared" si="3"/>
        <v>101869</v>
      </c>
      <c r="I132" s="54"/>
    </row>
    <row r="133" spans="1:9" s="111" customFormat="1" ht="18.75">
      <c r="A133" s="52">
        <v>21201</v>
      </c>
      <c r="B133" s="61" t="s">
        <v>282</v>
      </c>
      <c r="C133" s="72">
        <v>2909</v>
      </c>
      <c r="D133" s="72"/>
      <c r="E133" s="73">
        <f t="shared" si="2"/>
        <v>331</v>
      </c>
      <c r="F133" s="72">
        <v>331</v>
      </c>
      <c r="G133" s="72"/>
      <c r="H133" s="72">
        <f t="shared" si="3"/>
        <v>3240</v>
      </c>
      <c r="I133" s="110"/>
    </row>
    <row r="134" spans="1:9" s="111" customFormat="1" ht="18.75">
      <c r="A134" s="52">
        <v>21202</v>
      </c>
      <c r="B134" s="62" t="s">
        <v>207</v>
      </c>
      <c r="C134" s="72">
        <v>1451</v>
      </c>
      <c r="D134" s="72"/>
      <c r="E134" s="73">
        <f t="shared" si="2"/>
        <v>1</v>
      </c>
      <c r="F134" s="72">
        <v>1</v>
      </c>
      <c r="G134" s="72"/>
      <c r="H134" s="72">
        <f t="shared" si="3"/>
        <v>1452</v>
      </c>
      <c r="I134" s="110"/>
    </row>
    <row r="135" spans="1:9" s="111" customFormat="1" ht="18.75">
      <c r="A135" s="52">
        <v>21203</v>
      </c>
      <c r="B135" s="62" t="s">
        <v>208</v>
      </c>
      <c r="C135" s="72">
        <v>22816</v>
      </c>
      <c r="D135" s="72">
        <v>28220</v>
      </c>
      <c r="E135" s="73">
        <f t="shared" ref="E135:E198" si="4">SUM(F135:G135)</f>
        <v>-7380</v>
      </c>
      <c r="F135" s="72">
        <v>0</v>
      </c>
      <c r="G135" s="72">
        <f>-7218-162</f>
        <v>-7380</v>
      </c>
      <c r="H135" s="72">
        <f t="shared" ref="H135:H198" si="5">SUM(C135:E135)</f>
        <v>43656</v>
      </c>
      <c r="I135" s="110"/>
    </row>
    <row r="136" spans="1:9" s="111" customFormat="1" ht="18.75">
      <c r="A136" s="52">
        <v>21205</v>
      </c>
      <c r="B136" s="63" t="s">
        <v>209</v>
      </c>
      <c r="C136" s="72">
        <v>160</v>
      </c>
      <c r="D136" s="72"/>
      <c r="E136" s="73">
        <f t="shared" si="4"/>
        <v>0</v>
      </c>
      <c r="F136" s="72">
        <v>0</v>
      </c>
      <c r="G136" s="72"/>
      <c r="H136" s="72">
        <f t="shared" si="5"/>
        <v>160</v>
      </c>
      <c r="I136" s="110"/>
    </row>
    <row r="137" spans="1:9" s="111" customFormat="1" ht="18.75">
      <c r="A137" s="52">
        <v>21206</v>
      </c>
      <c r="B137" s="63" t="s">
        <v>210</v>
      </c>
      <c r="C137" s="72">
        <v>0</v>
      </c>
      <c r="D137" s="72"/>
      <c r="E137" s="73">
        <f t="shared" si="4"/>
        <v>0</v>
      </c>
      <c r="F137" s="72">
        <v>0</v>
      </c>
      <c r="G137" s="72"/>
      <c r="H137" s="72">
        <f t="shared" si="5"/>
        <v>0</v>
      </c>
      <c r="I137" s="110"/>
    </row>
    <row r="138" spans="1:9" s="111" customFormat="1" ht="18.75">
      <c r="A138" s="52">
        <v>21299</v>
      </c>
      <c r="B138" s="63" t="s">
        <v>211</v>
      </c>
      <c r="C138" s="72">
        <v>53361</v>
      </c>
      <c r="D138" s="72"/>
      <c r="E138" s="73">
        <f t="shared" si="4"/>
        <v>0</v>
      </c>
      <c r="F138" s="72">
        <v>0</v>
      </c>
      <c r="G138" s="72"/>
      <c r="H138" s="72">
        <f t="shared" si="5"/>
        <v>53361</v>
      </c>
      <c r="I138" s="110"/>
    </row>
    <row r="139" spans="1:9" s="69" customFormat="1" ht="18.75">
      <c r="A139" s="51">
        <v>213</v>
      </c>
      <c r="B139" s="43" t="s">
        <v>27</v>
      </c>
      <c r="C139" s="71">
        <f>SUM(C140:C149)</f>
        <v>18852</v>
      </c>
      <c r="D139" s="71"/>
      <c r="E139" s="109">
        <f t="shared" si="4"/>
        <v>346</v>
      </c>
      <c r="F139" s="71">
        <f>SUM(F140:F149)</f>
        <v>346</v>
      </c>
      <c r="G139" s="71"/>
      <c r="H139" s="71">
        <f t="shared" si="5"/>
        <v>19198</v>
      </c>
      <c r="I139" s="54"/>
    </row>
    <row r="140" spans="1:9" s="111" customFormat="1" ht="18.75">
      <c r="A140" s="52">
        <v>21301</v>
      </c>
      <c r="B140" s="65" t="s">
        <v>345</v>
      </c>
      <c r="C140" s="72">
        <v>7115</v>
      </c>
      <c r="D140" s="72"/>
      <c r="E140" s="73">
        <f t="shared" si="4"/>
        <v>199</v>
      </c>
      <c r="F140" s="72">
        <v>199</v>
      </c>
      <c r="G140" s="72"/>
      <c r="H140" s="72">
        <f t="shared" si="5"/>
        <v>7314</v>
      </c>
      <c r="I140" s="110"/>
    </row>
    <row r="141" spans="1:9" s="111" customFormat="1" ht="18.75">
      <c r="A141" s="52">
        <v>21302</v>
      </c>
      <c r="B141" s="62" t="s">
        <v>213</v>
      </c>
      <c r="C141" s="72">
        <v>5694</v>
      </c>
      <c r="D141" s="72"/>
      <c r="E141" s="73">
        <f t="shared" si="4"/>
        <v>196</v>
      </c>
      <c r="F141" s="72">
        <v>196</v>
      </c>
      <c r="G141" s="72"/>
      <c r="H141" s="72">
        <f t="shared" si="5"/>
        <v>5890</v>
      </c>
      <c r="I141" s="110"/>
    </row>
    <row r="142" spans="1:9" s="111" customFormat="1" ht="18.75">
      <c r="A142" s="52">
        <v>21303</v>
      </c>
      <c r="B142" s="62" t="s">
        <v>214</v>
      </c>
      <c r="C142" s="72">
        <v>2392</v>
      </c>
      <c r="D142" s="72"/>
      <c r="E142" s="73">
        <f t="shared" si="4"/>
        <v>6</v>
      </c>
      <c r="F142" s="72">
        <v>6</v>
      </c>
      <c r="G142" s="72"/>
      <c r="H142" s="72">
        <f t="shared" si="5"/>
        <v>2398</v>
      </c>
      <c r="I142" s="110"/>
    </row>
    <row r="143" spans="1:9" s="111" customFormat="1" ht="18.75">
      <c r="A143" s="52">
        <v>21304</v>
      </c>
      <c r="B143" s="62" t="s">
        <v>215</v>
      </c>
      <c r="C143" s="72">
        <v>0</v>
      </c>
      <c r="D143" s="72"/>
      <c r="E143" s="73">
        <f t="shared" si="4"/>
        <v>0</v>
      </c>
      <c r="F143" s="72">
        <v>0</v>
      </c>
      <c r="G143" s="72"/>
      <c r="H143" s="72">
        <f t="shared" si="5"/>
        <v>0</v>
      </c>
      <c r="I143" s="110"/>
    </row>
    <row r="144" spans="1:9" s="111" customFormat="1" ht="18.75">
      <c r="A144" s="52">
        <v>21305</v>
      </c>
      <c r="B144" s="62" t="s">
        <v>216</v>
      </c>
      <c r="C144" s="72">
        <v>3530</v>
      </c>
      <c r="D144" s="72"/>
      <c r="E144" s="73">
        <f t="shared" si="4"/>
        <v>-55</v>
      </c>
      <c r="F144" s="72">
        <v>-55</v>
      </c>
      <c r="G144" s="72"/>
      <c r="H144" s="72">
        <f t="shared" si="5"/>
        <v>3475</v>
      </c>
      <c r="I144" s="110"/>
    </row>
    <row r="145" spans="1:9" s="111" customFormat="1" ht="18.75">
      <c r="A145" s="52">
        <v>21306</v>
      </c>
      <c r="B145" s="62" t="s">
        <v>217</v>
      </c>
      <c r="C145" s="72">
        <v>0</v>
      </c>
      <c r="D145" s="72"/>
      <c r="E145" s="73">
        <f t="shared" si="4"/>
        <v>0</v>
      </c>
      <c r="F145" s="72">
        <v>0</v>
      </c>
      <c r="G145" s="72"/>
      <c r="H145" s="72">
        <f t="shared" si="5"/>
        <v>0</v>
      </c>
      <c r="I145" s="110"/>
    </row>
    <row r="146" spans="1:9" s="111" customFormat="1" ht="18.75">
      <c r="A146" s="52">
        <v>21307</v>
      </c>
      <c r="B146" s="62" t="s">
        <v>218</v>
      </c>
      <c r="C146" s="72">
        <v>64</v>
      </c>
      <c r="D146" s="72"/>
      <c r="E146" s="73">
        <f t="shared" si="4"/>
        <v>0</v>
      </c>
      <c r="F146" s="72">
        <v>0</v>
      </c>
      <c r="G146" s="72"/>
      <c r="H146" s="72">
        <f t="shared" si="5"/>
        <v>64</v>
      </c>
      <c r="I146" s="110"/>
    </row>
    <row r="147" spans="1:9" s="111" customFormat="1" ht="18.75">
      <c r="A147" s="52">
        <v>21308</v>
      </c>
      <c r="B147" s="62" t="s">
        <v>219</v>
      </c>
      <c r="C147" s="72">
        <v>54</v>
      </c>
      <c r="D147" s="72"/>
      <c r="E147" s="73">
        <f t="shared" si="4"/>
        <v>0</v>
      </c>
      <c r="F147" s="72">
        <v>0</v>
      </c>
      <c r="G147" s="72"/>
      <c r="H147" s="72">
        <f t="shared" si="5"/>
        <v>54</v>
      </c>
      <c r="I147" s="110"/>
    </row>
    <row r="148" spans="1:9" s="111" customFormat="1" ht="18.75">
      <c r="A148" s="52">
        <v>21309</v>
      </c>
      <c r="B148" s="63" t="s">
        <v>220</v>
      </c>
      <c r="C148" s="72">
        <v>0</v>
      </c>
      <c r="D148" s="72"/>
      <c r="E148" s="73">
        <f t="shared" si="4"/>
        <v>0</v>
      </c>
      <c r="F148" s="72">
        <v>0</v>
      </c>
      <c r="G148" s="72"/>
      <c r="H148" s="72">
        <f t="shared" si="5"/>
        <v>0</v>
      </c>
      <c r="I148" s="110"/>
    </row>
    <row r="149" spans="1:9" s="111" customFormat="1" ht="18.75">
      <c r="A149" s="52">
        <v>21399</v>
      </c>
      <c r="B149" s="63" t="s">
        <v>221</v>
      </c>
      <c r="C149" s="72">
        <v>3</v>
      </c>
      <c r="D149" s="72"/>
      <c r="E149" s="73">
        <f t="shared" si="4"/>
        <v>0</v>
      </c>
      <c r="F149" s="72">
        <v>0</v>
      </c>
      <c r="G149" s="72"/>
      <c r="H149" s="72">
        <f t="shared" si="5"/>
        <v>3</v>
      </c>
      <c r="I149" s="110"/>
    </row>
    <row r="150" spans="1:9" s="69" customFormat="1" ht="18.75">
      <c r="A150" s="51">
        <v>214</v>
      </c>
      <c r="B150" s="43" t="s">
        <v>29</v>
      </c>
      <c r="C150" s="71">
        <f>SUM(C151:C157)</f>
        <v>21196</v>
      </c>
      <c r="D150" s="71"/>
      <c r="E150" s="109">
        <f t="shared" si="4"/>
        <v>-17064</v>
      </c>
      <c r="F150" s="71">
        <f>SUM(F151:F157)</f>
        <v>593</v>
      </c>
      <c r="G150" s="71">
        <f>SUM(G151:G157)</f>
        <v>-17657</v>
      </c>
      <c r="H150" s="71">
        <f t="shared" si="5"/>
        <v>4132</v>
      </c>
      <c r="I150" s="54"/>
    </row>
    <row r="151" spans="1:9" s="111" customFormat="1" ht="18.75">
      <c r="A151" s="52">
        <v>21401</v>
      </c>
      <c r="B151" s="61" t="s">
        <v>283</v>
      </c>
      <c r="C151" s="72">
        <v>11349</v>
      </c>
      <c r="D151" s="72"/>
      <c r="E151" s="73">
        <f t="shared" si="4"/>
        <v>-7407</v>
      </c>
      <c r="F151" s="72">
        <v>593</v>
      </c>
      <c r="G151" s="72">
        <v>-8000</v>
      </c>
      <c r="H151" s="72">
        <f t="shared" si="5"/>
        <v>3942</v>
      </c>
      <c r="I151" s="110"/>
    </row>
    <row r="152" spans="1:9" s="111" customFormat="1" ht="18.75">
      <c r="A152" s="52">
        <v>21402</v>
      </c>
      <c r="B152" s="62" t="s">
        <v>222</v>
      </c>
      <c r="C152" s="72">
        <v>0</v>
      </c>
      <c r="D152" s="72"/>
      <c r="E152" s="73">
        <f t="shared" si="4"/>
        <v>0</v>
      </c>
      <c r="F152" s="72">
        <v>0</v>
      </c>
      <c r="G152" s="72"/>
      <c r="H152" s="72">
        <f t="shared" si="5"/>
        <v>0</v>
      </c>
      <c r="I152" s="110"/>
    </row>
    <row r="153" spans="1:9" s="111" customFormat="1" ht="18.75">
      <c r="A153" s="52">
        <v>21403</v>
      </c>
      <c r="B153" s="63" t="s">
        <v>223</v>
      </c>
      <c r="C153" s="72">
        <v>53</v>
      </c>
      <c r="D153" s="72"/>
      <c r="E153" s="73">
        <f t="shared" si="4"/>
        <v>0</v>
      </c>
      <c r="F153" s="72">
        <v>0</v>
      </c>
      <c r="G153" s="72"/>
      <c r="H153" s="72">
        <f t="shared" si="5"/>
        <v>53</v>
      </c>
      <c r="I153" s="110"/>
    </row>
    <row r="154" spans="1:9" s="111" customFormat="1" ht="18.75">
      <c r="A154" s="52">
        <v>21404</v>
      </c>
      <c r="B154" s="62" t="s">
        <v>224</v>
      </c>
      <c r="C154" s="72">
        <v>47</v>
      </c>
      <c r="D154" s="72"/>
      <c r="E154" s="73">
        <f t="shared" si="4"/>
        <v>0</v>
      </c>
      <c r="F154" s="72">
        <v>0</v>
      </c>
      <c r="G154" s="72"/>
      <c r="H154" s="72">
        <f t="shared" si="5"/>
        <v>47</v>
      </c>
      <c r="I154" s="110"/>
    </row>
    <row r="155" spans="1:9" s="111" customFormat="1" ht="18.75">
      <c r="A155" s="52">
        <v>21405</v>
      </c>
      <c r="B155" s="62" t="s">
        <v>225</v>
      </c>
      <c r="C155" s="72">
        <v>0</v>
      </c>
      <c r="D155" s="72"/>
      <c r="E155" s="73">
        <f t="shared" si="4"/>
        <v>0</v>
      </c>
      <c r="F155" s="72">
        <v>0</v>
      </c>
      <c r="G155" s="72"/>
      <c r="H155" s="72">
        <f t="shared" si="5"/>
        <v>0</v>
      </c>
      <c r="I155" s="110"/>
    </row>
    <row r="156" spans="1:9" s="111" customFormat="1" ht="18.75">
      <c r="A156" s="52">
        <v>21406</v>
      </c>
      <c r="B156" s="62" t="s">
        <v>226</v>
      </c>
      <c r="C156" s="72">
        <v>8157</v>
      </c>
      <c r="D156" s="72"/>
      <c r="E156" s="73">
        <f t="shared" si="4"/>
        <v>-8157</v>
      </c>
      <c r="F156" s="72">
        <v>0</v>
      </c>
      <c r="G156" s="72">
        <v>-8157</v>
      </c>
      <c r="H156" s="72">
        <f t="shared" si="5"/>
        <v>0</v>
      </c>
      <c r="I156" s="110"/>
    </row>
    <row r="157" spans="1:9" s="111" customFormat="1" ht="18.75">
      <c r="A157" s="52">
        <v>21499</v>
      </c>
      <c r="B157" s="62" t="s">
        <v>227</v>
      </c>
      <c r="C157" s="72">
        <v>1590</v>
      </c>
      <c r="D157" s="72"/>
      <c r="E157" s="73">
        <f t="shared" si="4"/>
        <v>-1500</v>
      </c>
      <c r="F157" s="72">
        <v>0</v>
      </c>
      <c r="G157" s="72">
        <v>-1500</v>
      </c>
      <c r="H157" s="72">
        <f t="shared" si="5"/>
        <v>90</v>
      </c>
      <c r="I157" s="110"/>
    </row>
    <row r="158" spans="1:9" s="69" customFormat="1" ht="18.75">
      <c r="A158" s="51">
        <v>215</v>
      </c>
      <c r="B158" s="43" t="s">
        <v>31</v>
      </c>
      <c r="C158" s="71">
        <f>SUM(C159:C165)</f>
        <v>5104</v>
      </c>
      <c r="D158" s="71"/>
      <c r="E158" s="109">
        <f t="shared" si="4"/>
        <v>0</v>
      </c>
      <c r="F158" s="71">
        <f>SUM(F159:F165)</f>
        <v>0</v>
      </c>
      <c r="G158" s="71"/>
      <c r="H158" s="71">
        <f t="shared" si="5"/>
        <v>5104</v>
      </c>
      <c r="I158" s="54"/>
    </row>
    <row r="159" spans="1:9" s="111" customFormat="1" ht="18.75">
      <c r="A159" s="52">
        <v>21501</v>
      </c>
      <c r="B159" s="46" t="s">
        <v>346</v>
      </c>
      <c r="C159" s="72">
        <v>0</v>
      </c>
      <c r="D159" s="72"/>
      <c r="E159" s="73">
        <f t="shared" si="4"/>
        <v>0</v>
      </c>
      <c r="F159" s="72">
        <v>0</v>
      </c>
      <c r="G159" s="72"/>
      <c r="H159" s="72">
        <f t="shared" si="5"/>
        <v>0</v>
      </c>
      <c r="I159" s="110"/>
    </row>
    <row r="160" spans="1:9" s="111" customFormat="1" ht="18.75">
      <c r="A160" s="52">
        <v>21502</v>
      </c>
      <c r="B160" s="63" t="s">
        <v>228</v>
      </c>
      <c r="C160" s="72">
        <v>0</v>
      </c>
      <c r="D160" s="72"/>
      <c r="E160" s="73">
        <f t="shared" si="4"/>
        <v>0</v>
      </c>
      <c r="F160" s="72">
        <v>0</v>
      </c>
      <c r="G160" s="72"/>
      <c r="H160" s="72">
        <f t="shared" si="5"/>
        <v>0</v>
      </c>
      <c r="I160" s="110"/>
    </row>
    <row r="161" spans="1:9" s="111" customFormat="1" ht="18.75">
      <c r="A161" s="52">
        <v>21503</v>
      </c>
      <c r="B161" s="62" t="s">
        <v>229</v>
      </c>
      <c r="C161" s="72">
        <v>0</v>
      </c>
      <c r="D161" s="72"/>
      <c r="E161" s="73">
        <f t="shared" si="4"/>
        <v>0</v>
      </c>
      <c r="F161" s="72">
        <v>0</v>
      </c>
      <c r="G161" s="72"/>
      <c r="H161" s="72">
        <f t="shared" si="5"/>
        <v>0</v>
      </c>
      <c r="I161" s="110"/>
    </row>
    <row r="162" spans="1:9" s="111" customFormat="1" ht="18.75">
      <c r="A162" s="52">
        <v>21505</v>
      </c>
      <c r="B162" s="62" t="s">
        <v>230</v>
      </c>
      <c r="C162" s="72">
        <v>1186</v>
      </c>
      <c r="D162" s="72"/>
      <c r="E162" s="73">
        <f t="shared" si="4"/>
        <v>0</v>
      </c>
      <c r="F162" s="72">
        <v>0</v>
      </c>
      <c r="G162" s="72"/>
      <c r="H162" s="72">
        <f t="shared" si="5"/>
        <v>1186</v>
      </c>
      <c r="I162" s="110"/>
    </row>
    <row r="163" spans="1:9" s="111" customFormat="1" ht="18.75">
      <c r="A163" s="52">
        <v>21507</v>
      </c>
      <c r="B163" s="62" t="s">
        <v>231</v>
      </c>
      <c r="C163" s="72">
        <v>11</v>
      </c>
      <c r="D163" s="72"/>
      <c r="E163" s="73">
        <f t="shared" si="4"/>
        <v>0</v>
      </c>
      <c r="F163" s="72">
        <v>0</v>
      </c>
      <c r="G163" s="72"/>
      <c r="H163" s="72">
        <f t="shared" si="5"/>
        <v>11</v>
      </c>
      <c r="I163" s="110"/>
    </row>
    <row r="164" spans="1:9" s="111" customFormat="1" ht="18.75">
      <c r="A164" s="52">
        <v>21508</v>
      </c>
      <c r="B164" s="62" t="s">
        <v>232</v>
      </c>
      <c r="C164" s="72">
        <v>3907</v>
      </c>
      <c r="D164" s="72"/>
      <c r="E164" s="73">
        <f t="shared" si="4"/>
        <v>0</v>
      </c>
      <c r="F164" s="72">
        <v>0</v>
      </c>
      <c r="G164" s="72"/>
      <c r="H164" s="72">
        <f t="shared" si="5"/>
        <v>3907</v>
      </c>
      <c r="I164" s="110"/>
    </row>
    <row r="165" spans="1:9" s="111" customFormat="1" ht="18.75">
      <c r="A165" s="52">
        <v>21599</v>
      </c>
      <c r="B165" s="63" t="s">
        <v>233</v>
      </c>
      <c r="C165" s="72">
        <v>0</v>
      </c>
      <c r="D165" s="72"/>
      <c r="E165" s="73">
        <f t="shared" si="4"/>
        <v>0</v>
      </c>
      <c r="F165" s="72">
        <v>0</v>
      </c>
      <c r="G165" s="72"/>
      <c r="H165" s="72">
        <f t="shared" si="5"/>
        <v>0</v>
      </c>
      <c r="I165" s="110"/>
    </row>
    <row r="166" spans="1:9" s="69" customFormat="1" ht="18.75">
      <c r="A166" s="51">
        <v>216</v>
      </c>
      <c r="B166" s="43" t="s">
        <v>33</v>
      </c>
      <c r="C166" s="71">
        <f>SUM(C167:C169)</f>
        <v>2054</v>
      </c>
      <c r="D166" s="71"/>
      <c r="E166" s="109">
        <f t="shared" si="4"/>
        <v>100</v>
      </c>
      <c r="F166" s="71">
        <f>SUM(F167:F169)</f>
        <v>100</v>
      </c>
      <c r="G166" s="71"/>
      <c r="H166" s="71">
        <f t="shared" si="5"/>
        <v>2154</v>
      </c>
      <c r="I166" s="54"/>
    </row>
    <row r="167" spans="1:9" s="111" customFormat="1" ht="18.75">
      <c r="A167" s="52">
        <v>21602</v>
      </c>
      <c r="B167" s="46" t="s">
        <v>347</v>
      </c>
      <c r="C167" s="72">
        <v>619</v>
      </c>
      <c r="D167" s="72"/>
      <c r="E167" s="73">
        <f t="shared" si="4"/>
        <v>0</v>
      </c>
      <c r="F167" s="72">
        <v>0</v>
      </c>
      <c r="G167" s="72"/>
      <c r="H167" s="72">
        <f t="shared" si="5"/>
        <v>619</v>
      </c>
      <c r="I167" s="110"/>
    </row>
    <row r="168" spans="1:9" s="111" customFormat="1" ht="18.75">
      <c r="A168" s="52">
        <v>21606</v>
      </c>
      <c r="B168" s="62" t="s">
        <v>234</v>
      </c>
      <c r="C168" s="72">
        <v>784</v>
      </c>
      <c r="D168" s="72"/>
      <c r="E168" s="73">
        <f t="shared" si="4"/>
        <v>0</v>
      </c>
      <c r="F168" s="72">
        <v>0</v>
      </c>
      <c r="G168" s="72"/>
      <c r="H168" s="72">
        <f t="shared" si="5"/>
        <v>784</v>
      </c>
      <c r="I168" s="110"/>
    </row>
    <row r="169" spans="1:9" s="111" customFormat="1" ht="18.75">
      <c r="A169" s="52">
        <v>21699</v>
      </c>
      <c r="B169" s="62" t="s">
        <v>235</v>
      </c>
      <c r="C169" s="72">
        <v>651</v>
      </c>
      <c r="D169" s="72"/>
      <c r="E169" s="73">
        <f t="shared" si="4"/>
        <v>100</v>
      </c>
      <c r="F169" s="72">
        <v>100</v>
      </c>
      <c r="G169" s="72"/>
      <c r="H169" s="72">
        <f t="shared" si="5"/>
        <v>751</v>
      </c>
      <c r="I169" s="110"/>
    </row>
    <row r="170" spans="1:9" s="69" customFormat="1" ht="18.75">
      <c r="A170" s="51">
        <v>217</v>
      </c>
      <c r="B170" s="43" t="s">
        <v>35</v>
      </c>
      <c r="C170" s="71">
        <f>SUM(C171:C173)</f>
        <v>111</v>
      </c>
      <c r="D170" s="71"/>
      <c r="E170" s="109">
        <f t="shared" si="4"/>
        <v>59</v>
      </c>
      <c r="F170" s="71">
        <f>SUM(F171:F173)</f>
        <v>59</v>
      </c>
      <c r="G170" s="71"/>
      <c r="H170" s="71">
        <f t="shared" si="5"/>
        <v>170</v>
      </c>
      <c r="I170" s="54"/>
    </row>
    <row r="171" spans="1:9" s="111" customFormat="1" ht="18.75">
      <c r="A171" s="52">
        <v>21701</v>
      </c>
      <c r="B171" s="45" t="s">
        <v>284</v>
      </c>
      <c r="C171" s="72">
        <v>0</v>
      </c>
      <c r="D171" s="72"/>
      <c r="E171" s="73">
        <f t="shared" si="4"/>
        <v>0</v>
      </c>
      <c r="F171" s="72">
        <v>0</v>
      </c>
      <c r="G171" s="72"/>
      <c r="H171" s="72">
        <f t="shared" si="5"/>
        <v>0</v>
      </c>
      <c r="I171" s="110"/>
    </row>
    <row r="172" spans="1:9" s="111" customFormat="1" ht="18.75">
      <c r="A172" s="52">
        <v>21703</v>
      </c>
      <c r="B172" s="62" t="s">
        <v>236</v>
      </c>
      <c r="C172" s="72">
        <v>0</v>
      </c>
      <c r="D172" s="72"/>
      <c r="E172" s="73">
        <f t="shared" si="4"/>
        <v>0</v>
      </c>
      <c r="F172" s="72">
        <v>0</v>
      </c>
      <c r="G172" s="72"/>
      <c r="H172" s="72">
        <f t="shared" si="5"/>
        <v>0</v>
      </c>
      <c r="I172" s="110"/>
    </row>
    <row r="173" spans="1:9" s="111" customFormat="1" ht="18.75">
      <c r="A173" s="52">
        <v>21799</v>
      </c>
      <c r="B173" s="62" t="s">
        <v>237</v>
      </c>
      <c r="C173" s="72">
        <v>111</v>
      </c>
      <c r="D173" s="72"/>
      <c r="E173" s="73">
        <f t="shared" si="4"/>
        <v>59</v>
      </c>
      <c r="F173" s="72">
        <v>59</v>
      </c>
      <c r="G173" s="72"/>
      <c r="H173" s="72">
        <f t="shared" si="5"/>
        <v>170</v>
      </c>
      <c r="I173" s="110"/>
    </row>
    <row r="174" spans="1:9" s="69" customFormat="1" ht="18.75">
      <c r="A174" s="51">
        <v>219</v>
      </c>
      <c r="B174" s="43" t="s">
        <v>37</v>
      </c>
      <c r="C174" s="71">
        <v>0</v>
      </c>
      <c r="D174" s="71"/>
      <c r="E174" s="109">
        <f t="shared" si="4"/>
        <v>0</v>
      </c>
      <c r="F174" s="71">
        <v>0</v>
      </c>
      <c r="G174" s="71"/>
      <c r="H174" s="71">
        <f t="shared" si="5"/>
        <v>0</v>
      </c>
      <c r="I174" s="54"/>
    </row>
    <row r="175" spans="1:9" ht="18.75">
      <c r="A175" s="52">
        <v>21901</v>
      </c>
      <c r="B175" s="45" t="s">
        <v>285</v>
      </c>
      <c r="C175" s="72"/>
      <c r="D175" s="72"/>
      <c r="E175" s="109">
        <f t="shared" si="4"/>
        <v>0</v>
      </c>
      <c r="F175" s="72">
        <v>0</v>
      </c>
      <c r="G175" s="72"/>
      <c r="H175" s="71">
        <f t="shared" si="5"/>
        <v>0</v>
      </c>
      <c r="I175" s="44"/>
    </row>
    <row r="176" spans="1:9" ht="18.75">
      <c r="A176" s="52">
        <v>21902</v>
      </c>
      <c r="B176" s="62" t="s">
        <v>238</v>
      </c>
      <c r="C176" s="72"/>
      <c r="D176" s="72"/>
      <c r="E176" s="109">
        <f t="shared" si="4"/>
        <v>0</v>
      </c>
      <c r="F176" s="72">
        <v>0</v>
      </c>
      <c r="G176" s="72"/>
      <c r="H176" s="71">
        <f t="shared" si="5"/>
        <v>0</v>
      </c>
      <c r="I176" s="44"/>
    </row>
    <row r="177" spans="1:9" ht="18.75">
      <c r="A177" s="52">
        <v>21903</v>
      </c>
      <c r="B177" s="62" t="s">
        <v>239</v>
      </c>
      <c r="C177" s="72"/>
      <c r="D177" s="72"/>
      <c r="E177" s="109">
        <f t="shared" si="4"/>
        <v>0</v>
      </c>
      <c r="F177" s="72">
        <v>0</v>
      </c>
      <c r="G177" s="72"/>
      <c r="H177" s="71">
        <f t="shared" si="5"/>
        <v>0</v>
      </c>
      <c r="I177" s="44"/>
    </row>
    <row r="178" spans="1:9" ht="18.75">
      <c r="A178" s="52">
        <v>21904</v>
      </c>
      <c r="B178" s="62" t="s">
        <v>240</v>
      </c>
      <c r="C178" s="72"/>
      <c r="D178" s="72"/>
      <c r="E178" s="109">
        <f t="shared" si="4"/>
        <v>0</v>
      </c>
      <c r="F178" s="72">
        <v>0</v>
      </c>
      <c r="G178" s="72"/>
      <c r="H178" s="71">
        <f t="shared" si="5"/>
        <v>0</v>
      </c>
      <c r="I178" s="44"/>
    </row>
    <row r="179" spans="1:9" ht="18.75">
      <c r="A179" s="52">
        <v>21905</v>
      </c>
      <c r="B179" s="62" t="s">
        <v>241</v>
      </c>
      <c r="C179" s="72"/>
      <c r="D179" s="72"/>
      <c r="E179" s="109">
        <f t="shared" si="4"/>
        <v>0</v>
      </c>
      <c r="F179" s="72">
        <v>0</v>
      </c>
      <c r="G179" s="72"/>
      <c r="H179" s="71">
        <f t="shared" si="5"/>
        <v>0</v>
      </c>
      <c r="I179" s="44"/>
    </row>
    <row r="180" spans="1:9" ht="18.75">
      <c r="A180" s="52">
        <v>21906</v>
      </c>
      <c r="B180" s="62" t="s">
        <v>212</v>
      </c>
      <c r="C180" s="72"/>
      <c r="D180" s="72"/>
      <c r="E180" s="109">
        <f t="shared" si="4"/>
        <v>0</v>
      </c>
      <c r="F180" s="72">
        <v>0</v>
      </c>
      <c r="G180" s="72"/>
      <c r="H180" s="71">
        <f t="shared" si="5"/>
        <v>0</v>
      </c>
      <c r="I180" s="44"/>
    </row>
    <row r="181" spans="1:9" ht="18.75">
      <c r="A181" s="52">
        <v>21907</v>
      </c>
      <c r="B181" s="63" t="s">
        <v>242</v>
      </c>
      <c r="C181" s="72"/>
      <c r="D181" s="72"/>
      <c r="E181" s="109">
        <f t="shared" si="4"/>
        <v>0</v>
      </c>
      <c r="F181" s="72">
        <v>0</v>
      </c>
      <c r="G181" s="72"/>
      <c r="H181" s="71">
        <f t="shared" si="5"/>
        <v>0</v>
      </c>
      <c r="I181" s="44"/>
    </row>
    <row r="182" spans="1:9" ht="18.75">
      <c r="A182" s="52">
        <v>21908</v>
      </c>
      <c r="B182" s="62" t="s">
        <v>243</v>
      </c>
      <c r="C182" s="72"/>
      <c r="D182" s="72"/>
      <c r="E182" s="109">
        <f t="shared" si="4"/>
        <v>0</v>
      </c>
      <c r="F182" s="72">
        <v>0</v>
      </c>
      <c r="G182" s="72"/>
      <c r="H182" s="71">
        <f t="shared" si="5"/>
        <v>0</v>
      </c>
      <c r="I182" s="44"/>
    </row>
    <row r="183" spans="1:9" ht="18.75">
      <c r="A183" s="52">
        <v>21999</v>
      </c>
      <c r="B183" s="62" t="s">
        <v>244</v>
      </c>
      <c r="C183" s="72"/>
      <c r="D183" s="72"/>
      <c r="E183" s="109">
        <f t="shared" si="4"/>
        <v>0</v>
      </c>
      <c r="F183" s="72">
        <v>0</v>
      </c>
      <c r="G183" s="72"/>
      <c r="H183" s="71">
        <f t="shared" si="5"/>
        <v>0</v>
      </c>
      <c r="I183" s="44"/>
    </row>
    <row r="184" spans="1:9" s="69" customFormat="1" ht="18.75">
      <c r="A184" s="51">
        <v>220</v>
      </c>
      <c r="B184" s="43" t="s">
        <v>39</v>
      </c>
      <c r="C184" s="71">
        <f>SUM(C185:C189)</f>
        <v>4218</v>
      </c>
      <c r="D184" s="71"/>
      <c r="E184" s="109">
        <f t="shared" si="4"/>
        <v>-809</v>
      </c>
      <c r="F184" s="71">
        <f>SUM(F185:F189)</f>
        <v>-809</v>
      </c>
      <c r="G184" s="71">
        <f>SUM(G185:G189)</f>
        <v>0</v>
      </c>
      <c r="H184" s="71">
        <f t="shared" si="5"/>
        <v>3409</v>
      </c>
      <c r="I184" s="54"/>
    </row>
    <row r="185" spans="1:9" s="111" customFormat="1" ht="18.75">
      <c r="A185" s="52">
        <v>22001</v>
      </c>
      <c r="B185" s="45" t="s">
        <v>286</v>
      </c>
      <c r="C185" s="72">
        <v>3942</v>
      </c>
      <c r="D185" s="72"/>
      <c r="E185" s="73">
        <f t="shared" si="4"/>
        <v>-790</v>
      </c>
      <c r="F185" s="72">
        <v>-790</v>
      </c>
      <c r="G185" s="72"/>
      <c r="H185" s="72">
        <f t="shared" si="5"/>
        <v>3152</v>
      </c>
      <c r="I185" s="110"/>
    </row>
    <row r="186" spans="1:9" s="111" customFormat="1" ht="18.75">
      <c r="A186" s="52">
        <v>22002</v>
      </c>
      <c r="B186" s="62" t="s">
        <v>245</v>
      </c>
      <c r="C186" s="72">
        <v>0</v>
      </c>
      <c r="D186" s="72"/>
      <c r="E186" s="73">
        <f t="shared" si="4"/>
        <v>0</v>
      </c>
      <c r="F186" s="72">
        <v>0</v>
      </c>
      <c r="G186" s="72"/>
      <c r="H186" s="72">
        <f t="shared" si="5"/>
        <v>0</v>
      </c>
      <c r="I186" s="110"/>
    </row>
    <row r="187" spans="1:9" s="111" customFormat="1" ht="18.75">
      <c r="A187" s="52">
        <v>22003</v>
      </c>
      <c r="B187" s="63" t="s">
        <v>246</v>
      </c>
      <c r="C187" s="72">
        <v>0</v>
      </c>
      <c r="D187" s="72"/>
      <c r="E187" s="73">
        <f t="shared" si="4"/>
        <v>0</v>
      </c>
      <c r="F187" s="72">
        <v>0</v>
      </c>
      <c r="G187" s="72"/>
      <c r="H187" s="72">
        <f t="shared" si="5"/>
        <v>0</v>
      </c>
      <c r="I187" s="110"/>
    </row>
    <row r="188" spans="1:9" s="111" customFormat="1" ht="18.75">
      <c r="A188" s="52">
        <v>22005</v>
      </c>
      <c r="B188" s="63" t="s">
        <v>247</v>
      </c>
      <c r="C188" s="72">
        <v>276</v>
      </c>
      <c r="D188" s="72"/>
      <c r="E188" s="73">
        <f t="shared" si="4"/>
        <v>-19</v>
      </c>
      <c r="F188" s="72">
        <v>-19</v>
      </c>
      <c r="G188" s="72"/>
      <c r="H188" s="72">
        <f t="shared" si="5"/>
        <v>257</v>
      </c>
      <c r="I188" s="110"/>
    </row>
    <row r="189" spans="1:9" s="111" customFormat="1" ht="18.75">
      <c r="A189" s="52">
        <v>22099</v>
      </c>
      <c r="B189" s="62" t="s">
        <v>248</v>
      </c>
      <c r="C189" s="72">
        <v>0</v>
      </c>
      <c r="D189" s="72"/>
      <c r="E189" s="73">
        <f t="shared" si="4"/>
        <v>0</v>
      </c>
      <c r="F189" s="72">
        <v>0</v>
      </c>
      <c r="G189" s="72"/>
      <c r="H189" s="72">
        <f t="shared" si="5"/>
        <v>0</v>
      </c>
      <c r="I189" s="110"/>
    </row>
    <row r="190" spans="1:9" s="69" customFormat="1" ht="18.75">
      <c r="A190" s="51">
        <v>221</v>
      </c>
      <c r="B190" s="43" t="s">
        <v>41</v>
      </c>
      <c r="C190" s="71">
        <f>SUM(C191:C193)</f>
        <v>8918</v>
      </c>
      <c r="D190" s="71"/>
      <c r="E190" s="109">
        <f t="shared" si="4"/>
        <v>569</v>
      </c>
      <c r="F190" s="71">
        <f>SUM(F191:F193)</f>
        <v>569</v>
      </c>
      <c r="G190" s="71"/>
      <c r="H190" s="71">
        <f t="shared" si="5"/>
        <v>9487</v>
      </c>
      <c r="I190" s="54"/>
    </row>
    <row r="191" spans="1:9" s="111" customFormat="1" ht="18.75">
      <c r="A191" s="52">
        <v>22101</v>
      </c>
      <c r="B191" s="45" t="s">
        <v>348</v>
      </c>
      <c r="C191" s="72">
        <v>1325</v>
      </c>
      <c r="D191" s="72"/>
      <c r="E191" s="73">
        <f t="shared" si="4"/>
        <v>0</v>
      </c>
      <c r="F191" s="72">
        <v>0</v>
      </c>
      <c r="G191" s="72"/>
      <c r="H191" s="72">
        <f t="shared" si="5"/>
        <v>1325</v>
      </c>
      <c r="I191" s="110"/>
    </row>
    <row r="192" spans="1:9" s="111" customFormat="1" ht="18.75">
      <c r="A192" s="52">
        <v>22102</v>
      </c>
      <c r="B192" s="62" t="s">
        <v>249</v>
      </c>
      <c r="C192" s="72">
        <v>6860</v>
      </c>
      <c r="D192" s="72"/>
      <c r="E192" s="73">
        <f t="shared" si="4"/>
        <v>548</v>
      </c>
      <c r="F192" s="72">
        <v>548</v>
      </c>
      <c r="G192" s="72"/>
      <c r="H192" s="72">
        <f t="shared" si="5"/>
        <v>7408</v>
      </c>
      <c r="I192" s="110"/>
    </row>
    <row r="193" spans="1:9" s="111" customFormat="1" ht="18.75">
      <c r="A193" s="52">
        <v>22103</v>
      </c>
      <c r="B193" s="63" t="s">
        <v>250</v>
      </c>
      <c r="C193" s="72">
        <v>733</v>
      </c>
      <c r="D193" s="72"/>
      <c r="E193" s="73">
        <f t="shared" si="4"/>
        <v>21</v>
      </c>
      <c r="F193" s="72">
        <v>21</v>
      </c>
      <c r="G193" s="72"/>
      <c r="H193" s="72">
        <f t="shared" si="5"/>
        <v>754</v>
      </c>
      <c r="I193" s="110"/>
    </row>
    <row r="194" spans="1:9" s="69" customFormat="1" ht="18.75">
      <c r="A194" s="51">
        <v>222</v>
      </c>
      <c r="B194" s="47" t="s">
        <v>43</v>
      </c>
      <c r="C194" s="71">
        <f>SUM(C195:C199)</f>
        <v>1649</v>
      </c>
      <c r="D194" s="71"/>
      <c r="E194" s="109">
        <f t="shared" si="4"/>
        <v>0</v>
      </c>
      <c r="F194" s="71">
        <f>SUM(F195:F199)</f>
        <v>0</v>
      </c>
      <c r="G194" s="71"/>
      <c r="H194" s="71">
        <f t="shared" si="5"/>
        <v>1649</v>
      </c>
      <c r="I194" s="54"/>
    </row>
    <row r="195" spans="1:9" s="111" customFormat="1" ht="18.75">
      <c r="A195" s="52">
        <v>22201</v>
      </c>
      <c r="B195" s="46" t="s">
        <v>287</v>
      </c>
      <c r="C195" s="72">
        <v>767</v>
      </c>
      <c r="D195" s="72"/>
      <c r="E195" s="73">
        <f t="shared" si="4"/>
        <v>0</v>
      </c>
      <c r="F195" s="72">
        <v>0</v>
      </c>
      <c r="G195" s="72"/>
      <c r="H195" s="72">
        <f t="shared" si="5"/>
        <v>767</v>
      </c>
      <c r="I195" s="110"/>
    </row>
    <row r="196" spans="1:9" s="111" customFormat="1" ht="18.75">
      <c r="A196" s="52">
        <v>22202</v>
      </c>
      <c r="B196" s="62" t="s">
        <v>251</v>
      </c>
      <c r="C196" s="72">
        <v>882</v>
      </c>
      <c r="D196" s="72"/>
      <c r="E196" s="73">
        <f t="shared" si="4"/>
        <v>0</v>
      </c>
      <c r="F196" s="72">
        <v>0</v>
      </c>
      <c r="G196" s="72"/>
      <c r="H196" s="72">
        <f t="shared" si="5"/>
        <v>882</v>
      </c>
      <c r="I196" s="110"/>
    </row>
    <row r="197" spans="1:9" s="111" customFormat="1" ht="18.75">
      <c r="A197" s="52">
        <v>22203</v>
      </c>
      <c r="B197" s="62" t="s">
        <v>252</v>
      </c>
      <c r="C197" s="72">
        <v>0</v>
      </c>
      <c r="D197" s="72"/>
      <c r="E197" s="73">
        <f t="shared" si="4"/>
        <v>0</v>
      </c>
      <c r="F197" s="72">
        <v>0</v>
      </c>
      <c r="G197" s="72"/>
      <c r="H197" s="72">
        <f t="shared" si="5"/>
        <v>0</v>
      </c>
      <c r="I197" s="110"/>
    </row>
    <row r="198" spans="1:9" s="111" customFormat="1" ht="18.75">
      <c r="A198" s="52">
        <v>22204</v>
      </c>
      <c r="B198" s="62" t="s">
        <v>253</v>
      </c>
      <c r="C198" s="72">
        <v>0</v>
      </c>
      <c r="D198" s="72"/>
      <c r="E198" s="73">
        <f t="shared" si="4"/>
        <v>0</v>
      </c>
      <c r="F198" s="72">
        <v>0</v>
      </c>
      <c r="G198" s="72"/>
      <c r="H198" s="72">
        <f t="shared" si="5"/>
        <v>0</v>
      </c>
      <c r="I198" s="110"/>
    </row>
    <row r="199" spans="1:9" s="111" customFormat="1" ht="18.75">
      <c r="A199" s="52">
        <v>22205</v>
      </c>
      <c r="B199" s="62" t="s">
        <v>254</v>
      </c>
      <c r="C199" s="72">
        <v>0</v>
      </c>
      <c r="D199" s="72"/>
      <c r="E199" s="73">
        <f t="shared" ref="E199:E218" si="6">SUM(F199:G199)</f>
        <v>0</v>
      </c>
      <c r="F199" s="72">
        <v>0</v>
      </c>
      <c r="G199" s="72"/>
      <c r="H199" s="72">
        <f t="shared" ref="H199:H218" si="7">SUM(C199:E199)</f>
        <v>0</v>
      </c>
      <c r="I199" s="110"/>
    </row>
    <row r="200" spans="1:9" s="69" customFormat="1" ht="18.75">
      <c r="A200" s="51">
        <v>224</v>
      </c>
      <c r="B200" s="43" t="s">
        <v>45</v>
      </c>
      <c r="C200" s="71">
        <v>1900</v>
      </c>
      <c r="D200" s="71"/>
      <c r="E200" s="109">
        <f t="shared" si="6"/>
        <v>404</v>
      </c>
      <c r="F200" s="71">
        <f>SUM(F201:F208)</f>
        <v>404</v>
      </c>
      <c r="G200" s="71"/>
      <c r="H200" s="71">
        <f t="shared" si="7"/>
        <v>2304</v>
      </c>
      <c r="I200" s="54"/>
    </row>
    <row r="201" spans="1:9" s="111" customFormat="1" ht="18.75">
      <c r="A201" s="52">
        <v>22401</v>
      </c>
      <c r="B201" s="45" t="s">
        <v>349</v>
      </c>
      <c r="C201" s="72">
        <v>490</v>
      </c>
      <c r="D201" s="72"/>
      <c r="E201" s="73">
        <f t="shared" si="6"/>
        <v>409</v>
      </c>
      <c r="F201" s="72">
        <v>409</v>
      </c>
      <c r="G201" s="72"/>
      <c r="H201" s="72">
        <f t="shared" si="7"/>
        <v>899</v>
      </c>
      <c r="I201" s="110"/>
    </row>
    <row r="202" spans="1:9" s="111" customFormat="1" ht="18.75">
      <c r="A202" s="52">
        <v>22402</v>
      </c>
      <c r="B202" s="62" t="s">
        <v>255</v>
      </c>
      <c r="C202" s="72">
        <v>660</v>
      </c>
      <c r="D202" s="72"/>
      <c r="E202" s="73">
        <f t="shared" si="6"/>
        <v>0</v>
      </c>
      <c r="F202" s="72">
        <v>0</v>
      </c>
      <c r="G202" s="72"/>
      <c r="H202" s="72">
        <f t="shared" si="7"/>
        <v>660</v>
      </c>
      <c r="I202" s="110"/>
    </row>
    <row r="203" spans="1:9" s="111" customFormat="1" ht="18.75">
      <c r="A203" s="52">
        <v>22403</v>
      </c>
      <c r="B203" s="62" t="s">
        <v>256</v>
      </c>
      <c r="C203" s="72">
        <v>0</v>
      </c>
      <c r="D203" s="72"/>
      <c r="E203" s="73">
        <f t="shared" si="6"/>
        <v>0</v>
      </c>
      <c r="F203" s="72">
        <v>0</v>
      </c>
      <c r="G203" s="72"/>
      <c r="H203" s="72">
        <f t="shared" si="7"/>
        <v>0</v>
      </c>
      <c r="I203" s="110"/>
    </row>
    <row r="204" spans="1:9" s="111" customFormat="1" ht="18.75">
      <c r="A204" s="52">
        <v>22404</v>
      </c>
      <c r="B204" s="62" t="s">
        <v>257</v>
      </c>
      <c r="C204" s="72">
        <v>0</v>
      </c>
      <c r="D204" s="72"/>
      <c r="E204" s="73">
        <f t="shared" si="6"/>
        <v>0</v>
      </c>
      <c r="F204" s="72">
        <v>0</v>
      </c>
      <c r="G204" s="72"/>
      <c r="H204" s="72">
        <f t="shared" si="7"/>
        <v>0</v>
      </c>
      <c r="I204" s="110"/>
    </row>
    <row r="205" spans="1:9" s="111" customFormat="1" ht="18.75">
      <c r="A205" s="52">
        <v>22405</v>
      </c>
      <c r="B205" s="62" t="s">
        <v>258</v>
      </c>
      <c r="C205" s="72">
        <v>300</v>
      </c>
      <c r="D205" s="72"/>
      <c r="E205" s="73">
        <f t="shared" si="6"/>
        <v>-5</v>
      </c>
      <c r="F205" s="72">
        <v>-5</v>
      </c>
      <c r="G205" s="72"/>
      <c r="H205" s="72">
        <f t="shared" si="7"/>
        <v>295</v>
      </c>
      <c r="I205" s="110"/>
    </row>
    <row r="206" spans="1:9" s="111" customFormat="1" ht="18.75">
      <c r="A206" s="52">
        <v>22406</v>
      </c>
      <c r="B206" s="62" t="s">
        <v>259</v>
      </c>
      <c r="C206" s="72">
        <v>450</v>
      </c>
      <c r="D206" s="72"/>
      <c r="E206" s="73">
        <f t="shared" si="6"/>
        <v>0</v>
      </c>
      <c r="F206" s="72">
        <v>0</v>
      </c>
      <c r="G206" s="72"/>
      <c r="H206" s="72">
        <f t="shared" si="7"/>
        <v>450</v>
      </c>
      <c r="I206" s="110"/>
    </row>
    <row r="207" spans="1:9" s="111" customFormat="1" ht="18.75">
      <c r="A207" s="52">
        <v>22407</v>
      </c>
      <c r="B207" s="63" t="s">
        <v>260</v>
      </c>
      <c r="C207" s="72">
        <v>0</v>
      </c>
      <c r="D207" s="72"/>
      <c r="E207" s="73">
        <f t="shared" si="6"/>
        <v>0</v>
      </c>
      <c r="F207" s="72">
        <v>0</v>
      </c>
      <c r="G207" s="72"/>
      <c r="H207" s="72">
        <f t="shared" si="7"/>
        <v>0</v>
      </c>
      <c r="I207" s="110"/>
    </row>
    <row r="208" spans="1:9" s="111" customFormat="1" ht="18.75">
      <c r="A208" s="52">
        <v>22499</v>
      </c>
      <c r="B208" s="62" t="s">
        <v>261</v>
      </c>
      <c r="C208" s="72"/>
      <c r="D208" s="72"/>
      <c r="E208" s="73">
        <f t="shared" si="6"/>
        <v>0</v>
      </c>
      <c r="F208" s="72">
        <v>0</v>
      </c>
      <c r="G208" s="72"/>
      <c r="H208" s="72">
        <f t="shared" si="7"/>
        <v>0</v>
      </c>
      <c r="I208" s="110"/>
    </row>
    <row r="209" spans="1:9" s="69" customFormat="1" ht="18.75">
      <c r="A209" s="51">
        <v>227</v>
      </c>
      <c r="B209" s="43" t="s">
        <v>47</v>
      </c>
      <c r="C209" s="71">
        <v>5660</v>
      </c>
      <c r="D209" s="71"/>
      <c r="E209" s="109">
        <f t="shared" si="6"/>
        <v>0</v>
      </c>
      <c r="F209" s="71">
        <v>0</v>
      </c>
      <c r="G209" s="71"/>
      <c r="H209" s="71">
        <f t="shared" si="7"/>
        <v>5660</v>
      </c>
      <c r="I209" s="54"/>
    </row>
    <row r="210" spans="1:9" s="69" customFormat="1" ht="18.75">
      <c r="A210" s="51">
        <v>231</v>
      </c>
      <c r="B210" s="43" t="s">
        <v>49</v>
      </c>
      <c r="C210" s="71">
        <v>0</v>
      </c>
      <c r="D210" s="71"/>
      <c r="E210" s="109">
        <f t="shared" si="6"/>
        <v>0</v>
      </c>
      <c r="F210" s="71">
        <v>0</v>
      </c>
      <c r="G210" s="71"/>
      <c r="H210" s="71">
        <f t="shared" si="7"/>
        <v>0</v>
      </c>
      <c r="I210" s="54"/>
    </row>
    <row r="211" spans="1:9" s="111" customFormat="1" ht="18.75">
      <c r="A211" s="52">
        <v>23103</v>
      </c>
      <c r="B211" s="62" t="s">
        <v>350</v>
      </c>
      <c r="C211" s="72">
        <v>0</v>
      </c>
      <c r="D211" s="72"/>
      <c r="E211" s="73">
        <f t="shared" si="6"/>
        <v>0</v>
      </c>
      <c r="F211" s="72">
        <v>0</v>
      </c>
      <c r="G211" s="72"/>
      <c r="H211" s="72">
        <f t="shared" si="7"/>
        <v>0</v>
      </c>
      <c r="I211" s="110"/>
    </row>
    <row r="212" spans="1:9" s="69" customFormat="1" ht="18.75">
      <c r="A212" s="51">
        <v>232</v>
      </c>
      <c r="B212" s="47" t="s">
        <v>59</v>
      </c>
      <c r="C212" s="71">
        <v>8500</v>
      </c>
      <c r="D212" s="71"/>
      <c r="E212" s="109">
        <f t="shared" si="6"/>
        <v>0</v>
      </c>
      <c r="F212" s="71">
        <v>0</v>
      </c>
      <c r="G212" s="71"/>
      <c r="H212" s="71">
        <f t="shared" si="7"/>
        <v>8500</v>
      </c>
      <c r="I212" s="54"/>
    </row>
    <row r="213" spans="1:9" s="111" customFormat="1" ht="18.75">
      <c r="A213" s="52">
        <v>23203</v>
      </c>
      <c r="B213" s="63" t="s">
        <v>262</v>
      </c>
      <c r="C213" s="72">
        <v>8500</v>
      </c>
      <c r="D213" s="72"/>
      <c r="E213" s="73">
        <f t="shared" si="6"/>
        <v>0</v>
      </c>
      <c r="F213" s="72">
        <v>0</v>
      </c>
      <c r="G213" s="72"/>
      <c r="H213" s="72">
        <f t="shared" si="7"/>
        <v>8500</v>
      </c>
      <c r="I213" s="110"/>
    </row>
    <row r="214" spans="1:9" s="69" customFormat="1" ht="18.75">
      <c r="A214" s="51">
        <v>233</v>
      </c>
      <c r="B214" s="47" t="s">
        <v>60</v>
      </c>
      <c r="C214" s="71">
        <v>100</v>
      </c>
      <c r="D214" s="71"/>
      <c r="E214" s="109">
        <f t="shared" si="6"/>
        <v>0</v>
      </c>
      <c r="F214" s="71">
        <v>0</v>
      </c>
      <c r="G214" s="71"/>
      <c r="H214" s="71">
        <f t="shared" si="7"/>
        <v>100</v>
      </c>
      <c r="I214" s="54"/>
    </row>
    <row r="215" spans="1:9" s="111" customFormat="1" ht="18.75">
      <c r="A215" s="52">
        <v>23303</v>
      </c>
      <c r="B215" s="63" t="s">
        <v>263</v>
      </c>
      <c r="C215" s="72">
        <v>100</v>
      </c>
      <c r="D215" s="72"/>
      <c r="E215" s="73">
        <f t="shared" si="6"/>
        <v>0</v>
      </c>
      <c r="F215" s="72">
        <v>0</v>
      </c>
      <c r="G215" s="72"/>
      <c r="H215" s="72">
        <f t="shared" si="7"/>
        <v>100</v>
      </c>
      <c r="I215" s="110"/>
    </row>
    <row r="216" spans="1:9" s="69" customFormat="1" ht="18.75">
      <c r="A216" s="51">
        <v>229</v>
      </c>
      <c r="B216" s="43" t="s">
        <v>53</v>
      </c>
      <c r="C216" s="71">
        <v>7319</v>
      </c>
      <c r="D216" s="71"/>
      <c r="E216" s="109">
        <f t="shared" si="6"/>
        <v>-4326</v>
      </c>
      <c r="F216" s="71">
        <f>SUM(F217:F218)</f>
        <v>-4326</v>
      </c>
      <c r="G216" s="71"/>
      <c r="H216" s="71">
        <f t="shared" si="7"/>
        <v>2993</v>
      </c>
      <c r="I216" s="54"/>
    </row>
    <row r="217" spans="1:9" s="111" customFormat="1" ht="18.75">
      <c r="A217" s="52">
        <v>22902</v>
      </c>
      <c r="B217" s="61" t="s">
        <v>351</v>
      </c>
      <c r="C217" s="72">
        <v>6000</v>
      </c>
      <c r="D217" s="72"/>
      <c r="E217" s="73">
        <f t="shared" si="6"/>
        <v>-4433</v>
      </c>
      <c r="F217" s="72">
        <v>-4433</v>
      </c>
      <c r="G217" s="72"/>
      <c r="H217" s="72">
        <f t="shared" si="7"/>
        <v>1567</v>
      </c>
      <c r="I217" s="110"/>
    </row>
    <row r="218" spans="1:9" s="111" customFormat="1" ht="18.75">
      <c r="A218" s="52">
        <v>22999</v>
      </c>
      <c r="B218" s="62" t="s">
        <v>244</v>
      </c>
      <c r="C218" s="72">
        <v>1319</v>
      </c>
      <c r="D218" s="72"/>
      <c r="E218" s="73">
        <f t="shared" si="6"/>
        <v>107</v>
      </c>
      <c r="F218" s="72">
        <v>107</v>
      </c>
      <c r="G218" s="72"/>
      <c r="H218" s="72">
        <f t="shared" si="7"/>
        <v>1426</v>
      </c>
      <c r="I218" s="110"/>
    </row>
    <row r="219" spans="1:9" s="111" customFormat="1" ht="18.75">
      <c r="A219" s="52"/>
      <c r="B219" s="68"/>
      <c r="C219" s="73"/>
      <c r="D219" s="73"/>
      <c r="E219" s="73"/>
      <c r="F219" s="73"/>
      <c r="G219" s="73"/>
      <c r="H219" s="73"/>
      <c r="I219" s="110"/>
    </row>
    <row r="220" spans="1:9" ht="18.75">
      <c r="A220" s="49"/>
      <c r="B220" s="50" t="s">
        <v>54</v>
      </c>
      <c r="C220" s="74">
        <f t="shared" ref="C220:H220" si="8">SUM(C6,C34,C37,C40,C52,C63,C74,C81,C102,C116,C132,C139,C150,C158,C166,C170,C174,C184,C190,C194,C200,C209,C210,C212,C214,C216)</f>
        <v>491400</v>
      </c>
      <c r="D220" s="74">
        <f t="shared" si="8"/>
        <v>28220</v>
      </c>
      <c r="E220" s="75">
        <f t="shared" si="8"/>
        <v>-28220</v>
      </c>
      <c r="F220" s="74">
        <f t="shared" si="8"/>
        <v>11317</v>
      </c>
      <c r="G220" s="75">
        <f t="shared" si="8"/>
        <v>-39537</v>
      </c>
      <c r="H220" s="74">
        <f t="shared" si="8"/>
        <v>491400</v>
      </c>
    </row>
    <row r="221" spans="1:9" ht="14.25">
      <c r="A221" s="58" t="s">
        <v>269</v>
      </c>
      <c r="B221" s="44"/>
      <c r="C221" s="44"/>
    </row>
  </sheetData>
  <mergeCells count="7">
    <mergeCell ref="A2:H2"/>
    <mergeCell ref="A4:A5"/>
    <mergeCell ref="B4:B5"/>
    <mergeCell ref="C4:C5"/>
    <mergeCell ref="D4:D5"/>
    <mergeCell ref="H4:H5"/>
    <mergeCell ref="E4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Zeros="0" topLeftCell="B1" workbookViewId="0">
      <selection activeCell="B2" sqref="B2:F2"/>
    </sheetView>
  </sheetViews>
  <sheetFormatPr defaultColWidth="9" defaultRowHeight="13.5"/>
  <cols>
    <col min="1" max="1" width="0" style="31" hidden="1" customWidth="1"/>
    <col min="2" max="2" width="69.375" style="39" customWidth="1"/>
    <col min="3" max="3" width="17.5" style="31" customWidth="1"/>
    <col min="4" max="4" width="19.5" style="31" customWidth="1"/>
    <col min="5" max="5" width="18.875" style="31" customWidth="1"/>
    <col min="6" max="6" width="18.625" style="31" customWidth="1"/>
    <col min="7" max="16384" width="9" style="31"/>
  </cols>
  <sheetData>
    <row r="1" spans="1:6">
      <c r="B1" s="58" t="s">
        <v>328</v>
      </c>
    </row>
    <row r="2" spans="1:6" s="29" customFormat="1" ht="35.1" customHeight="1">
      <c r="B2" s="141" t="s">
        <v>324</v>
      </c>
      <c r="C2" s="141"/>
      <c r="D2" s="141"/>
      <c r="E2" s="141"/>
      <c r="F2" s="141"/>
    </row>
    <row r="3" spans="1:6" ht="20.100000000000001" customHeight="1">
      <c r="B3" s="30"/>
      <c r="F3" s="32" t="s">
        <v>0</v>
      </c>
    </row>
    <row r="4" spans="1:6" ht="45" customHeight="1">
      <c r="B4" s="33" t="s">
        <v>100</v>
      </c>
      <c r="C4" s="34" t="str">
        <f>YEAR([1]封面!$B$7)&amp;"年预算数"</f>
        <v>2019年预算数</v>
      </c>
      <c r="D4" s="34" t="s">
        <v>55</v>
      </c>
      <c r="E4" s="34" t="s">
        <v>56</v>
      </c>
      <c r="F4" s="35" t="s">
        <v>3</v>
      </c>
    </row>
    <row r="5" spans="1:6" ht="33" customHeight="1">
      <c r="A5" s="31">
        <v>201</v>
      </c>
      <c r="B5" s="36" t="s">
        <v>101</v>
      </c>
      <c r="C5" s="55">
        <v>623</v>
      </c>
      <c r="D5" s="55"/>
      <c r="E5" s="55">
        <f>SUM(E9:E11)</f>
        <v>911</v>
      </c>
      <c r="F5" s="55">
        <f>SUM(C5:E5)</f>
        <v>1534</v>
      </c>
    </row>
    <row r="6" spans="1:6" ht="33" customHeight="1">
      <c r="B6" s="101" t="s">
        <v>308</v>
      </c>
      <c r="C6" s="102">
        <v>398</v>
      </c>
      <c r="D6" s="100"/>
      <c r="E6" s="100"/>
      <c r="F6" s="57">
        <f t="shared" ref="F6:F32" si="0">SUM(C6:E6)</f>
        <v>398</v>
      </c>
    </row>
    <row r="7" spans="1:6" ht="33" customHeight="1">
      <c r="B7" s="101" t="s">
        <v>309</v>
      </c>
      <c r="C7" s="102">
        <v>118</v>
      </c>
      <c r="D7" s="100"/>
      <c r="E7" s="100"/>
      <c r="F7" s="57">
        <f t="shared" si="0"/>
        <v>118</v>
      </c>
    </row>
    <row r="8" spans="1:6" ht="33" customHeight="1">
      <c r="B8" s="101" t="s">
        <v>310</v>
      </c>
      <c r="C8" s="102">
        <v>107</v>
      </c>
      <c r="D8" s="100"/>
      <c r="E8" s="100"/>
      <c r="F8" s="57">
        <f t="shared" si="0"/>
        <v>107</v>
      </c>
    </row>
    <row r="9" spans="1:6" ht="33" customHeight="1">
      <c r="A9" s="31">
        <v>2019999</v>
      </c>
      <c r="B9" s="37" t="s">
        <v>268</v>
      </c>
      <c r="C9" s="56"/>
      <c r="D9" s="56"/>
      <c r="E9" s="57">
        <v>50</v>
      </c>
      <c r="F9" s="57">
        <f t="shared" si="0"/>
        <v>50</v>
      </c>
    </row>
    <row r="10" spans="1:6" ht="33" customHeight="1">
      <c r="A10" s="31">
        <v>203</v>
      </c>
      <c r="B10" s="37" t="s">
        <v>267</v>
      </c>
      <c r="C10" s="56"/>
      <c r="D10" s="56"/>
      <c r="E10" s="57">
        <v>50</v>
      </c>
      <c r="F10" s="57">
        <f t="shared" si="0"/>
        <v>50</v>
      </c>
    </row>
    <row r="11" spans="1:6" ht="33" customHeight="1">
      <c r="A11" s="31">
        <v>2030601</v>
      </c>
      <c r="B11" s="37" t="s">
        <v>270</v>
      </c>
      <c r="C11" s="56"/>
      <c r="D11" s="56"/>
      <c r="E11" s="57">
        <v>811</v>
      </c>
      <c r="F11" s="57">
        <f t="shared" si="0"/>
        <v>811</v>
      </c>
    </row>
    <row r="12" spans="1:6" ht="33" customHeight="1">
      <c r="B12" s="36" t="s">
        <v>266</v>
      </c>
      <c r="C12" s="55"/>
      <c r="D12" s="55"/>
      <c r="E12" s="55">
        <f>E13</f>
        <v>27</v>
      </c>
      <c r="F12" s="55">
        <f t="shared" si="0"/>
        <v>27</v>
      </c>
    </row>
    <row r="13" spans="1:6" ht="33" customHeight="1">
      <c r="B13" s="37" t="s">
        <v>271</v>
      </c>
      <c r="C13" s="56"/>
      <c r="D13" s="56"/>
      <c r="E13" s="57">
        <v>27</v>
      </c>
      <c r="F13" s="57">
        <f t="shared" si="0"/>
        <v>27</v>
      </c>
    </row>
    <row r="14" spans="1:6" ht="33" customHeight="1">
      <c r="A14" s="31">
        <v>204</v>
      </c>
      <c r="B14" s="36" t="s">
        <v>102</v>
      </c>
      <c r="C14" s="55">
        <v>45</v>
      </c>
      <c r="D14" s="55"/>
      <c r="E14" s="55"/>
      <c r="F14" s="55">
        <f t="shared" si="0"/>
        <v>45</v>
      </c>
    </row>
    <row r="15" spans="1:6" ht="33" customHeight="1">
      <c r="B15" s="101" t="s">
        <v>311</v>
      </c>
      <c r="C15" s="102">
        <v>45</v>
      </c>
      <c r="D15" s="100"/>
      <c r="E15" s="100"/>
      <c r="F15" s="57">
        <f t="shared" si="0"/>
        <v>45</v>
      </c>
    </row>
    <row r="16" spans="1:6" ht="33" customHeight="1">
      <c r="A16" s="31">
        <v>205</v>
      </c>
      <c r="B16" s="36" t="s">
        <v>103</v>
      </c>
      <c r="C16" s="55">
        <v>616</v>
      </c>
      <c r="D16" s="55"/>
      <c r="E16" s="55"/>
      <c r="F16" s="55">
        <f t="shared" si="0"/>
        <v>616</v>
      </c>
    </row>
    <row r="17" spans="1:6" ht="33" customHeight="1">
      <c r="B17" s="101" t="s">
        <v>314</v>
      </c>
      <c r="C17" s="102">
        <v>216</v>
      </c>
      <c r="D17" s="100"/>
      <c r="E17" s="100"/>
      <c r="F17" s="57">
        <f t="shared" si="0"/>
        <v>216</v>
      </c>
    </row>
    <row r="18" spans="1:6" ht="33" customHeight="1">
      <c r="B18" s="101" t="s">
        <v>315</v>
      </c>
      <c r="C18" s="102">
        <v>400</v>
      </c>
      <c r="D18" s="100"/>
      <c r="E18" s="100"/>
      <c r="F18" s="57">
        <f t="shared" si="0"/>
        <v>400</v>
      </c>
    </row>
    <row r="19" spans="1:6" ht="33" customHeight="1">
      <c r="A19" s="31">
        <v>208</v>
      </c>
      <c r="B19" s="36" t="s">
        <v>104</v>
      </c>
      <c r="C19" s="55">
        <v>680</v>
      </c>
      <c r="D19" s="55"/>
      <c r="E19" s="55"/>
      <c r="F19" s="55">
        <f t="shared" si="0"/>
        <v>680</v>
      </c>
    </row>
    <row r="20" spans="1:6" ht="33" customHeight="1">
      <c r="B20" s="101" t="s">
        <v>312</v>
      </c>
      <c r="C20" s="102">
        <v>280</v>
      </c>
      <c r="D20" s="100"/>
      <c r="E20" s="100"/>
      <c r="F20" s="57">
        <f t="shared" si="0"/>
        <v>280</v>
      </c>
    </row>
    <row r="21" spans="1:6" ht="33" customHeight="1">
      <c r="B21" s="101" t="s">
        <v>313</v>
      </c>
      <c r="C21" s="102">
        <v>400</v>
      </c>
      <c r="D21" s="100"/>
      <c r="E21" s="100"/>
      <c r="F21" s="57">
        <f t="shared" si="0"/>
        <v>400</v>
      </c>
    </row>
    <row r="22" spans="1:6" ht="33" customHeight="1">
      <c r="A22" s="31">
        <v>210</v>
      </c>
      <c r="B22" s="36" t="s">
        <v>105</v>
      </c>
      <c r="C22" s="55">
        <v>89</v>
      </c>
      <c r="D22" s="55"/>
      <c r="E22" s="55"/>
      <c r="F22" s="55">
        <f t="shared" si="0"/>
        <v>89</v>
      </c>
    </row>
    <row r="23" spans="1:6" ht="33" customHeight="1">
      <c r="B23" s="101" t="s">
        <v>316</v>
      </c>
      <c r="C23" s="102">
        <v>64</v>
      </c>
      <c r="D23" s="100"/>
      <c r="E23" s="100"/>
      <c r="F23" s="57">
        <f t="shared" si="0"/>
        <v>64</v>
      </c>
    </row>
    <row r="24" spans="1:6" ht="33" customHeight="1">
      <c r="B24" s="101" t="s">
        <v>317</v>
      </c>
      <c r="C24" s="102">
        <v>10</v>
      </c>
      <c r="D24" s="100"/>
      <c r="E24" s="100"/>
      <c r="F24" s="57">
        <f t="shared" si="0"/>
        <v>10</v>
      </c>
    </row>
    <row r="25" spans="1:6" ht="33" customHeight="1">
      <c r="B25" s="101" t="s">
        <v>318</v>
      </c>
      <c r="C25" s="102">
        <v>15</v>
      </c>
      <c r="D25" s="100"/>
      <c r="E25" s="100"/>
      <c r="F25" s="57">
        <f t="shared" si="0"/>
        <v>15</v>
      </c>
    </row>
    <row r="26" spans="1:6" ht="33" customHeight="1">
      <c r="A26" s="31">
        <v>213</v>
      </c>
      <c r="B26" s="36" t="s">
        <v>106</v>
      </c>
      <c r="C26" s="55">
        <v>11621</v>
      </c>
      <c r="D26" s="55"/>
      <c r="E26" s="55"/>
      <c r="F26" s="55">
        <f t="shared" si="0"/>
        <v>11621</v>
      </c>
    </row>
    <row r="27" spans="1:6" ht="33" customHeight="1">
      <c r="B27" s="101" t="s">
        <v>319</v>
      </c>
      <c r="C27" s="102">
        <v>571</v>
      </c>
      <c r="D27" s="100"/>
      <c r="E27" s="100"/>
      <c r="F27" s="57">
        <f t="shared" si="0"/>
        <v>571</v>
      </c>
    </row>
    <row r="28" spans="1:6" ht="33" customHeight="1">
      <c r="B28" s="101" t="s">
        <v>320</v>
      </c>
      <c r="C28" s="102">
        <v>10000</v>
      </c>
      <c r="D28" s="100"/>
      <c r="E28" s="100"/>
      <c r="F28" s="57">
        <f t="shared" si="0"/>
        <v>10000</v>
      </c>
    </row>
    <row r="29" spans="1:6" ht="33" customHeight="1">
      <c r="B29" s="101" t="s">
        <v>321</v>
      </c>
      <c r="C29" s="102">
        <v>750</v>
      </c>
      <c r="D29" s="100"/>
      <c r="E29" s="100"/>
      <c r="F29" s="57">
        <f t="shared" si="0"/>
        <v>750</v>
      </c>
    </row>
    <row r="30" spans="1:6" ht="33" customHeight="1">
      <c r="B30" s="101" t="s">
        <v>322</v>
      </c>
      <c r="C30" s="102">
        <v>300</v>
      </c>
      <c r="D30" s="100"/>
      <c r="E30" s="100"/>
      <c r="F30" s="57">
        <f t="shared" si="0"/>
        <v>300</v>
      </c>
    </row>
    <row r="31" spans="1:6" ht="33" customHeight="1">
      <c r="A31" s="31">
        <v>214</v>
      </c>
      <c r="B31" s="36" t="s">
        <v>107</v>
      </c>
      <c r="C31" s="55">
        <v>60</v>
      </c>
      <c r="D31" s="55">
        <v>0</v>
      </c>
      <c r="E31" s="55"/>
      <c r="F31" s="55">
        <f t="shared" si="0"/>
        <v>60</v>
      </c>
    </row>
    <row r="32" spans="1:6" ht="33" customHeight="1">
      <c r="B32" s="101" t="s">
        <v>323</v>
      </c>
      <c r="C32" s="102">
        <v>60</v>
      </c>
      <c r="D32" s="100"/>
      <c r="E32" s="100"/>
      <c r="F32" s="57">
        <f t="shared" si="0"/>
        <v>60</v>
      </c>
    </row>
    <row r="33" spans="2:6" ht="33" customHeight="1">
      <c r="B33" s="38" t="s">
        <v>108</v>
      </c>
      <c r="C33" s="55">
        <f>SUM(C31,C26,C22,C19,C16,C14,C5)</f>
        <v>13734</v>
      </c>
      <c r="D33" s="55">
        <f>SUM(D31,D26,D22,D19,D16,D14,D5)</f>
        <v>0</v>
      </c>
      <c r="E33" s="55">
        <f>SUM(E31,E12,E26,E22,E19,E16,E14,E5)</f>
        <v>938</v>
      </c>
      <c r="F33" s="55">
        <f>SUM(F31,F12,F26,F22,F19,F16,F14,F5)</f>
        <v>14672</v>
      </c>
    </row>
    <row r="34" spans="2:6">
      <c r="B34" s="58"/>
    </row>
  </sheetData>
  <mergeCells count="1">
    <mergeCell ref="B2:F2"/>
  </mergeCells>
  <phoneticPr fontId="3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portrait" r:id="rId1"/>
  <headerFooter alignWithMargins="0"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A2" sqref="A2:E2"/>
    </sheetView>
  </sheetViews>
  <sheetFormatPr defaultRowHeight="13.5"/>
  <cols>
    <col min="1" max="1" width="10.5" style="84" bestFit="1" customWidth="1"/>
    <col min="2" max="2" width="29.375" style="84" customWidth="1"/>
    <col min="3" max="3" width="19.75" style="84" customWidth="1"/>
    <col min="4" max="4" width="17.75" style="84" customWidth="1"/>
    <col min="5" max="5" width="13.875" style="84" customWidth="1"/>
    <col min="6" max="6" width="12.625" style="84" customWidth="1"/>
    <col min="7" max="7" width="25.25" style="84" customWidth="1"/>
    <col min="8" max="9" width="9" style="84"/>
    <col min="10" max="10" width="11.125" style="84" customWidth="1"/>
    <col min="11" max="16384" width="9" style="84"/>
  </cols>
  <sheetData>
    <row r="1" spans="1:10">
      <c r="A1" s="99" t="s">
        <v>329</v>
      </c>
    </row>
    <row r="2" spans="1:10" ht="25.15" customHeight="1">
      <c r="A2" s="142" t="s">
        <v>294</v>
      </c>
      <c r="B2" s="142"/>
      <c r="C2" s="142"/>
      <c r="D2" s="142"/>
      <c r="E2" s="142"/>
      <c r="F2" s="83"/>
      <c r="G2" s="83"/>
      <c r="H2" s="83"/>
      <c r="I2" s="83"/>
      <c r="J2" s="83"/>
    </row>
    <row r="3" spans="1:10">
      <c r="A3" s="85"/>
      <c r="B3" s="85"/>
      <c r="C3" s="85"/>
      <c r="D3" s="85"/>
      <c r="E3" s="86" t="s">
        <v>0</v>
      </c>
    </row>
    <row r="4" spans="1:10" ht="30" customHeight="1">
      <c r="A4" s="87" t="s">
        <v>1</v>
      </c>
      <c r="B4" s="87" t="s">
        <v>295</v>
      </c>
      <c r="C4" s="88" t="s">
        <v>296</v>
      </c>
      <c r="D4" s="88" t="s">
        <v>297</v>
      </c>
      <c r="E4" s="87" t="s">
        <v>298</v>
      </c>
    </row>
    <row r="5" spans="1:10" ht="30" customHeight="1">
      <c r="A5" s="89">
        <v>1030601</v>
      </c>
      <c r="B5" s="104" t="s">
        <v>299</v>
      </c>
      <c r="C5" s="90">
        <v>245</v>
      </c>
      <c r="D5" s="90">
        <f>E5-C5</f>
        <v>60</v>
      </c>
      <c r="E5" s="90">
        <v>305</v>
      </c>
    </row>
    <row r="6" spans="1:10" ht="30" customHeight="1">
      <c r="A6" s="91">
        <v>103060103</v>
      </c>
      <c r="B6" s="105" t="s">
        <v>330</v>
      </c>
      <c r="C6" s="91">
        <v>100</v>
      </c>
      <c r="D6" s="92">
        <f>E6-C6</f>
        <v>-100</v>
      </c>
      <c r="E6" s="91">
        <v>0</v>
      </c>
    </row>
    <row r="7" spans="1:10" ht="30" customHeight="1">
      <c r="A7" s="91">
        <v>103060104</v>
      </c>
      <c r="B7" s="105" t="s">
        <v>331</v>
      </c>
      <c r="C7" s="91">
        <v>145</v>
      </c>
      <c r="D7" s="92">
        <f>E7-C7</f>
        <v>55</v>
      </c>
      <c r="E7" s="91">
        <v>200</v>
      </c>
    </row>
    <row r="8" spans="1:10" ht="30" customHeight="1">
      <c r="A8" s="91">
        <v>103060198</v>
      </c>
      <c r="B8" s="105" t="s">
        <v>332</v>
      </c>
      <c r="C8" s="93">
        <v>0</v>
      </c>
      <c r="D8" s="92">
        <f>E8-C8</f>
        <v>105</v>
      </c>
      <c r="E8" s="93">
        <v>105</v>
      </c>
    </row>
    <row r="9" spans="1:10" ht="30" customHeight="1">
      <c r="A9" s="94"/>
      <c r="B9" s="94"/>
      <c r="C9" s="94"/>
      <c r="D9" s="94"/>
      <c r="E9" s="94"/>
    </row>
    <row r="10" spans="1:10" ht="30" customHeight="1">
      <c r="A10" s="94"/>
      <c r="B10" s="94"/>
      <c r="C10" s="94"/>
      <c r="D10" s="94"/>
      <c r="E10" s="94"/>
    </row>
    <row r="11" spans="1:10" ht="30" customHeight="1">
      <c r="A11" s="143" t="s">
        <v>300</v>
      </c>
      <c r="B11" s="144"/>
      <c r="C11" s="95">
        <f>SUM(C5)</f>
        <v>245</v>
      </c>
      <c r="D11" s="95">
        <f t="shared" ref="D11" si="0">SUM(D5)</f>
        <v>60</v>
      </c>
      <c r="E11" s="95">
        <f>SUM(E5)</f>
        <v>305</v>
      </c>
    </row>
    <row r="12" spans="1:10" ht="30" customHeight="1">
      <c r="A12" s="96"/>
      <c r="B12" s="97"/>
      <c r="C12" s="97"/>
      <c r="D12" s="97"/>
      <c r="E12" s="97"/>
    </row>
    <row r="13" spans="1:10" ht="30" customHeight="1">
      <c r="A13" s="87" t="s">
        <v>1</v>
      </c>
      <c r="B13" s="87" t="s">
        <v>295</v>
      </c>
      <c r="C13" s="88" t="s">
        <v>296</v>
      </c>
      <c r="D13" s="88" t="s">
        <v>297</v>
      </c>
      <c r="E13" s="87" t="s">
        <v>298</v>
      </c>
    </row>
    <row r="14" spans="1:10" ht="30" customHeight="1">
      <c r="A14" s="89">
        <v>223</v>
      </c>
      <c r="B14" s="104" t="s">
        <v>301</v>
      </c>
      <c r="C14" s="90">
        <v>171</v>
      </c>
      <c r="D14" s="90">
        <f t="shared" ref="D14:D20" si="1">E14-C14</f>
        <v>39</v>
      </c>
      <c r="E14" s="90">
        <f>SUM(E15,E17)</f>
        <v>210</v>
      </c>
    </row>
    <row r="15" spans="1:10" ht="30" customHeight="1">
      <c r="A15" s="91">
        <v>22301</v>
      </c>
      <c r="B15" s="105" t="s">
        <v>302</v>
      </c>
      <c r="C15" s="91">
        <v>50</v>
      </c>
      <c r="D15" s="92">
        <f t="shared" si="1"/>
        <v>150</v>
      </c>
      <c r="E15" s="91">
        <v>200</v>
      </c>
    </row>
    <row r="16" spans="1:10" ht="30" customHeight="1">
      <c r="A16" s="91">
        <v>2230102</v>
      </c>
      <c r="B16" s="105" t="s">
        <v>303</v>
      </c>
      <c r="C16" s="91">
        <v>50</v>
      </c>
      <c r="D16" s="92">
        <f t="shared" si="1"/>
        <v>150</v>
      </c>
      <c r="E16" s="91">
        <v>200</v>
      </c>
    </row>
    <row r="17" spans="1:5" ht="30" customHeight="1">
      <c r="A17" s="91">
        <v>22399</v>
      </c>
      <c r="B17" s="105" t="s">
        <v>304</v>
      </c>
      <c r="C17" s="93">
        <v>121</v>
      </c>
      <c r="D17" s="92">
        <f t="shared" si="1"/>
        <v>-111</v>
      </c>
      <c r="E17" s="93">
        <v>10</v>
      </c>
    </row>
    <row r="18" spans="1:5" ht="30" customHeight="1">
      <c r="A18" s="94">
        <v>2239901</v>
      </c>
      <c r="B18" s="105" t="s">
        <v>305</v>
      </c>
      <c r="C18" s="94">
        <v>121</v>
      </c>
      <c r="D18" s="94">
        <f t="shared" si="1"/>
        <v>-111</v>
      </c>
      <c r="E18" s="94">
        <v>10</v>
      </c>
    </row>
    <row r="19" spans="1:5" ht="30" customHeight="1">
      <c r="A19" s="98"/>
      <c r="B19" s="106" t="s">
        <v>306</v>
      </c>
      <c r="C19" s="98">
        <v>74</v>
      </c>
      <c r="D19" s="98">
        <f t="shared" si="1"/>
        <v>21</v>
      </c>
      <c r="E19" s="98">
        <v>95</v>
      </c>
    </row>
    <row r="20" spans="1:5" ht="30" customHeight="1">
      <c r="A20" s="145" t="s">
        <v>307</v>
      </c>
      <c r="B20" s="146"/>
      <c r="C20" s="95">
        <f>C14+C19</f>
        <v>245</v>
      </c>
      <c r="D20" s="95">
        <f t="shared" si="1"/>
        <v>60</v>
      </c>
      <c r="E20" s="95">
        <f>SUM(E19,E14)</f>
        <v>305</v>
      </c>
    </row>
    <row r="21" spans="1:5" ht="30" customHeight="1"/>
  </sheetData>
  <mergeCells count="3">
    <mergeCell ref="A2:E2"/>
    <mergeCell ref="A11:B11"/>
    <mergeCell ref="A20:B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封面</vt:lpstr>
      <vt:lpstr>目录</vt:lpstr>
      <vt:lpstr>收入表</vt:lpstr>
      <vt:lpstr>支出总表</vt:lpstr>
      <vt:lpstr>市级支出</vt:lpstr>
      <vt:lpstr>市级对下补助</vt:lpstr>
      <vt:lpstr>国有资本经营预算调整</vt:lpstr>
      <vt:lpstr>市级对下补助!Print_Area</vt:lpstr>
      <vt:lpstr>收入表!Print_Area</vt:lpstr>
      <vt:lpstr>支出总表!Print_Area</vt:lpstr>
      <vt:lpstr>市级对下补助!Print_Titles</vt:lpstr>
      <vt:lpstr>市级支出!Print_Titles</vt:lpstr>
      <vt:lpstr>收入表!Print_Titles</vt:lpstr>
      <vt:lpstr>支出总表!Print_Titles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王昱延</dc:creator>
  <cp:lastModifiedBy>王昱延</cp:lastModifiedBy>
  <cp:lastPrinted>2019-12-25T03:28:36Z</cp:lastPrinted>
  <dcterms:created xsi:type="dcterms:W3CDTF">2019-10-10T07:54:34Z</dcterms:created>
  <dcterms:modified xsi:type="dcterms:W3CDTF">2019-12-25T03:34:03Z</dcterms:modified>
</cp:coreProperties>
</file>